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H:\Planning\Planning_Division\CEQA\Tools and Methodology\Health Risk Calculator\"/>
    </mc:Choice>
  </mc:AlternateContent>
  <xr:revisionPtr revIDLastSave="0" documentId="13_ncr:1_{97CF9B30-8BE1-4AC5-AE50-437208A39250}" xr6:coauthVersionLast="45" xr6:coauthVersionMax="45" xr10:uidLastSave="{00000000-0000-0000-0000-000000000000}"/>
  <bookViews>
    <workbookView xWindow="17145" yWindow="8115" windowWidth="23100" windowHeight="11790" tabRatio="707" activeTab="2" xr2:uid="{00000000-000D-0000-FFFF-FFFF00000000}"/>
  </bookViews>
  <sheets>
    <sheet name="Instructions" sheetId="21" r:id="rId1"/>
    <sheet name="Health Risk Calculator" sheetId="14" r:id="rId2"/>
    <sheet name="Distance Multiplier" sheetId="13" r:id="rId3"/>
    <sheet name="Toxicity Values" sheetId="18" r:id="rId4"/>
    <sheet name="Pollutant-CAS List" sheetId="22" r:id="rId5"/>
    <sheet name="Notes" sheetId="19" state="hidden" r:id="rId6"/>
  </sheets>
  <definedNames>
    <definedName name="_xlnm._FilterDatabase" localSheetId="3" hidden="1">'Toxicity Values'!$A$3:$D$244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3" i="13" l="1"/>
  <c r="U33" i="13"/>
  <c r="S34" i="13"/>
  <c r="U34" i="13"/>
  <c r="S35" i="13"/>
  <c r="U35" i="13"/>
  <c r="S36" i="13"/>
  <c r="U36" i="13"/>
  <c r="S37" i="13"/>
  <c r="U37" i="13"/>
  <c r="S38" i="13"/>
  <c r="U38" i="13"/>
  <c r="S39" i="13"/>
  <c r="U39" i="13"/>
  <c r="S40" i="13"/>
  <c r="U40" i="13"/>
  <c r="S41" i="13"/>
  <c r="U41" i="13"/>
  <c r="S42" i="13"/>
  <c r="U42" i="13"/>
  <c r="S43" i="13"/>
  <c r="U43" i="13"/>
  <c r="S44" i="13"/>
  <c r="U44" i="13"/>
  <c r="S45" i="13"/>
  <c r="U45" i="13"/>
  <c r="S46" i="13"/>
  <c r="U46" i="13"/>
  <c r="S47" i="13"/>
  <c r="U47" i="13"/>
  <c r="S48" i="13"/>
  <c r="U48" i="13"/>
  <c r="S49" i="13"/>
  <c r="U49" i="13"/>
  <c r="S50" i="13"/>
  <c r="U50" i="13"/>
  <c r="S51" i="13"/>
  <c r="U51" i="13"/>
  <c r="S52" i="13"/>
  <c r="U52" i="13"/>
  <c r="S53" i="13"/>
  <c r="U53" i="13"/>
  <c r="S54" i="13"/>
  <c r="U54" i="13"/>
  <c r="S55" i="13"/>
  <c r="U55" i="13"/>
  <c r="S56" i="13"/>
  <c r="U56" i="13"/>
  <c r="S57" i="13"/>
  <c r="U57" i="13"/>
  <c r="S58" i="13"/>
  <c r="U58" i="13"/>
  <c r="S59" i="13"/>
  <c r="U59" i="13"/>
  <c r="S60" i="13"/>
  <c r="U60" i="13"/>
  <c r="S61" i="13"/>
  <c r="U61" i="13"/>
  <c r="S62" i="13"/>
  <c r="U62" i="13"/>
  <c r="S63" i="13"/>
  <c r="U63" i="13"/>
  <c r="S64" i="13"/>
  <c r="U64" i="13"/>
  <c r="S65" i="13"/>
  <c r="U65" i="13"/>
  <c r="S66" i="13"/>
  <c r="U66" i="13"/>
  <c r="U32" i="13"/>
  <c r="S32" i="13"/>
  <c r="U31" i="13"/>
  <c r="S31" i="13"/>
  <c r="U30" i="13"/>
  <c r="S30" i="13"/>
  <c r="U29" i="13"/>
  <c r="S29" i="13"/>
  <c r="U28" i="13"/>
  <c r="S28" i="13"/>
  <c r="U27" i="13"/>
  <c r="S27" i="13"/>
  <c r="U26" i="13"/>
  <c r="S26" i="13"/>
  <c r="U25" i="13"/>
  <c r="S25" i="13"/>
  <c r="U24" i="13"/>
  <c r="S24" i="13"/>
  <c r="U23" i="13"/>
  <c r="S23" i="13"/>
  <c r="U22" i="13"/>
  <c r="S22" i="13"/>
  <c r="U21" i="13"/>
  <c r="S21" i="13"/>
  <c r="U20" i="13"/>
  <c r="S20" i="13"/>
  <c r="U19" i="13"/>
  <c r="S19" i="13"/>
  <c r="U18" i="13"/>
  <c r="S18" i="13"/>
  <c r="U17" i="13"/>
  <c r="S17" i="13"/>
  <c r="U16" i="13"/>
  <c r="S16" i="13"/>
  <c r="U15" i="13"/>
  <c r="S15" i="13"/>
  <c r="U14" i="13"/>
  <c r="S14" i="13"/>
  <c r="U13" i="13"/>
  <c r="S13" i="13"/>
  <c r="U12" i="13"/>
  <c r="S12" i="13"/>
  <c r="U11" i="13"/>
  <c r="S11" i="13"/>
  <c r="U10" i="13"/>
  <c r="S10" i="13"/>
  <c r="U9" i="13"/>
  <c r="S9" i="13"/>
  <c r="U8" i="13"/>
  <c r="S8" i="13"/>
  <c r="U7" i="13"/>
  <c r="S7" i="13"/>
  <c r="U6" i="13"/>
  <c r="S6" i="13"/>
  <c r="F14" i="14" l="1"/>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F222" i="14"/>
  <c r="F223" i="14"/>
  <c r="F224" i="14"/>
  <c r="F225" i="14"/>
  <c r="F226" i="14"/>
  <c r="F227" i="14"/>
  <c r="F228" i="14"/>
  <c r="F229" i="14"/>
  <c r="F230" i="14"/>
  <c r="F231" i="14"/>
  <c r="F232" i="14"/>
  <c r="F233" i="14"/>
  <c r="F234" i="14"/>
  <c r="F235" i="14"/>
  <c r="F236" i="14"/>
  <c r="F237" i="14"/>
  <c r="F238" i="14"/>
  <c r="F239" i="14"/>
  <c r="F240" i="14"/>
  <c r="F241" i="14"/>
  <c r="F242" i="14"/>
  <c r="F243" i="14"/>
  <c r="F244" i="14"/>
  <c r="F245" i="14"/>
  <c r="F246" i="14"/>
  <c r="F247" i="14"/>
  <c r="F248" i="14"/>
  <c r="F249" i="14"/>
  <c r="F250" i="14"/>
  <c r="F251" i="14"/>
  <c r="F252" i="14"/>
  <c r="F25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68" i="14"/>
  <c r="E69" i="14"/>
  <c r="E70" i="14"/>
  <c r="E71" i="14"/>
  <c r="E72" i="14"/>
  <c r="E73" i="14"/>
  <c r="E74" i="14"/>
  <c r="E75" i="14"/>
  <c r="E76" i="14"/>
  <c r="E77" i="14"/>
  <c r="E78" i="14"/>
  <c r="E79" i="14"/>
  <c r="E80" i="14"/>
  <c r="E81" i="14"/>
  <c r="E82" i="14"/>
  <c r="E83" i="14"/>
  <c r="E84" i="14"/>
  <c r="E85" i="14"/>
  <c r="E86" i="14"/>
  <c r="E87" i="14"/>
  <c r="E88" i="14"/>
  <c r="E89" i="14"/>
  <c r="E90" i="14"/>
  <c r="E91" i="14"/>
  <c r="E92" i="14"/>
  <c r="E93" i="14"/>
  <c r="E94" i="14"/>
  <c r="E95" i="14"/>
  <c r="E96" i="14"/>
  <c r="E97" i="14"/>
  <c r="E98" i="14"/>
  <c r="E99" i="14"/>
  <c r="E100" i="14"/>
  <c r="E101" i="14"/>
  <c r="E102" i="14"/>
  <c r="E103" i="14"/>
  <c r="E104" i="14"/>
  <c r="E105" i="14"/>
  <c r="E106" i="14"/>
  <c r="E107" i="14"/>
  <c r="E108" i="14"/>
  <c r="E109" i="14"/>
  <c r="E110" i="14"/>
  <c r="E111" i="14"/>
  <c r="E112" i="14"/>
  <c r="E113" i="14"/>
  <c r="E114" i="14"/>
  <c r="E115" i="14"/>
  <c r="E116" i="14"/>
  <c r="E117" i="14"/>
  <c r="E118" i="14"/>
  <c r="E119" i="14"/>
  <c r="E120" i="14"/>
  <c r="E121" i="14"/>
  <c r="E122" i="14"/>
  <c r="E123" i="14"/>
  <c r="E124" i="14"/>
  <c r="E125" i="14"/>
  <c r="E126" i="14"/>
  <c r="E127" i="14"/>
  <c r="E128" i="14"/>
  <c r="E129" i="14"/>
  <c r="E130" i="14"/>
  <c r="E131" i="14"/>
  <c r="E132" i="14"/>
  <c r="E133" i="14"/>
  <c r="E134" i="14"/>
  <c r="E135" i="14"/>
  <c r="E136" i="14"/>
  <c r="E137" i="14"/>
  <c r="E138" i="14"/>
  <c r="E139" i="14"/>
  <c r="E140" i="14"/>
  <c r="E141" i="14"/>
  <c r="E142" i="14"/>
  <c r="E143" i="14"/>
  <c r="E144" i="14"/>
  <c r="E145" i="14"/>
  <c r="E146" i="14"/>
  <c r="E147" i="14"/>
  <c r="E148" i="14"/>
  <c r="E149" i="14"/>
  <c r="E150" i="14"/>
  <c r="E151" i="14"/>
  <c r="E152" i="14"/>
  <c r="E153" i="14"/>
  <c r="E154" i="14"/>
  <c r="E155" i="14"/>
  <c r="E156" i="14"/>
  <c r="E157" i="14"/>
  <c r="E158" i="14"/>
  <c r="E159" i="14"/>
  <c r="E160" i="14"/>
  <c r="E161" i="14"/>
  <c r="E162" i="14"/>
  <c r="E163" i="14"/>
  <c r="E164" i="14"/>
  <c r="E165" i="14"/>
  <c r="E166" i="14"/>
  <c r="E167" i="14"/>
  <c r="E168" i="14"/>
  <c r="E169" i="14"/>
  <c r="E170" i="14"/>
  <c r="E171" i="14"/>
  <c r="E172" i="14"/>
  <c r="E173" i="14"/>
  <c r="E174" i="14"/>
  <c r="E175" i="14"/>
  <c r="E176" i="14"/>
  <c r="E177" i="14"/>
  <c r="E178" i="14"/>
  <c r="E179" i="14"/>
  <c r="E180" i="14"/>
  <c r="E181" i="14"/>
  <c r="E182" i="14"/>
  <c r="E183" i="14"/>
  <c r="E184" i="14"/>
  <c r="E185" i="14"/>
  <c r="E186" i="14"/>
  <c r="E187" i="14"/>
  <c r="E188" i="14"/>
  <c r="E189" i="14"/>
  <c r="E190" i="14"/>
  <c r="E191" i="14"/>
  <c r="E192" i="14"/>
  <c r="E193" i="14"/>
  <c r="E194" i="14"/>
  <c r="E195" i="14"/>
  <c r="E196" i="14"/>
  <c r="E197" i="14"/>
  <c r="E198" i="14"/>
  <c r="E199" i="14"/>
  <c r="E200" i="14"/>
  <c r="E201" i="14"/>
  <c r="E202" i="14"/>
  <c r="E203" i="14"/>
  <c r="E204" i="14"/>
  <c r="E205" i="14"/>
  <c r="E206" i="14"/>
  <c r="E207" i="14"/>
  <c r="E208" i="14"/>
  <c r="E209" i="14"/>
  <c r="E210" i="14"/>
  <c r="E211" i="14"/>
  <c r="E212" i="14"/>
  <c r="E213" i="14"/>
  <c r="E214" i="14"/>
  <c r="E215" i="14"/>
  <c r="E216" i="14"/>
  <c r="E217" i="14"/>
  <c r="E218" i="14"/>
  <c r="E219" i="14"/>
  <c r="E220" i="14"/>
  <c r="E221" i="14"/>
  <c r="E222" i="14"/>
  <c r="E223" i="14"/>
  <c r="E224" i="14"/>
  <c r="E225" i="14"/>
  <c r="E226" i="14"/>
  <c r="E227" i="14"/>
  <c r="E228" i="14"/>
  <c r="E229" i="14"/>
  <c r="E230" i="14"/>
  <c r="E231" i="14"/>
  <c r="E232" i="14"/>
  <c r="E233" i="14"/>
  <c r="E234" i="14"/>
  <c r="E235" i="14"/>
  <c r="E236" i="14"/>
  <c r="E237" i="14"/>
  <c r="E238" i="14"/>
  <c r="E239" i="14"/>
  <c r="E240" i="14"/>
  <c r="E241" i="14"/>
  <c r="E242" i="14"/>
  <c r="E243" i="14"/>
  <c r="E244" i="14"/>
  <c r="E245" i="14"/>
  <c r="E246" i="14"/>
  <c r="E247" i="14"/>
  <c r="E248" i="14"/>
  <c r="E249" i="14"/>
  <c r="E250" i="14"/>
  <c r="E251" i="14"/>
  <c r="E252" i="14"/>
  <c r="E253" i="14"/>
  <c r="F13" i="14"/>
  <c r="E13" i="14"/>
  <c r="G12" i="14" l="1"/>
  <c r="F255" i="14" l="1"/>
  <c r="P66" i="13"/>
  <c r="P65" i="13"/>
  <c r="P64" i="13"/>
  <c r="P63" i="13"/>
  <c r="P62" i="13"/>
  <c r="P61" i="13"/>
  <c r="P60" i="13"/>
  <c r="P59" i="13"/>
  <c r="P58" i="13"/>
  <c r="P57" i="13"/>
  <c r="P56" i="13"/>
  <c r="P55" i="13"/>
  <c r="P54" i="13"/>
  <c r="P53" i="13"/>
  <c r="P52" i="13"/>
  <c r="P51" i="13"/>
  <c r="P50" i="13"/>
  <c r="P49" i="13"/>
  <c r="P48" i="13"/>
  <c r="P47" i="13"/>
  <c r="P46" i="13"/>
  <c r="P45" i="13"/>
  <c r="P44" i="13"/>
  <c r="P43" i="13"/>
  <c r="P42" i="13"/>
  <c r="P41" i="13"/>
  <c r="P40" i="13"/>
  <c r="P39" i="13"/>
  <c r="P38" i="13"/>
  <c r="P37" i="13"/>
  <c r="P36" i="13"/>
  <c r="P35" i="13"/>
  <c r="P34" i="13"/>
  <c r="P33" i="13"/>
  <c r="P32" i="13"/>
  <c r="P31" i="13"/>
  <c r="P30" i="13"/>
  <c r="P29" i="13"/>
  <c r="P28" i="13"/>
  <c r="P27" i="13"/>
  <c r="P26" i="13"/>
  <c r="P25" i="13"/>
  <c r="P24" i="13"/>
  <c r="P23" i="13"/>
  <c r="P22" i="13"/>
  <c r="P21" i="13"/>
  <c r="P20" i="13"/>
  <c r="P19" i="13"/>
  <c r="P18" i="13"/>
  <c r="P17" i="13"/>
  <c r="P16" i="13"/>
  <c r="P15" i="13"/>
  <c r="P14" i="13"/>
  <c r="P13" i="13"/>
  <c r="P12" i="13"/>
  <c r="P11" i="13"/>
  <c r="P10" i="13"/>
  <c r="P9" i="13"/>
  <c r="P8" i="13"/>
  <c r="P7" i="13"/>
  <c r="P6" i="13"/>
  <c r="H32" i="13"/>
  <c r="H31" i="13"/>
  <c r="H30" i="13"/>
  <c r="H29" i="13"/>
  <c r="H28" i="13"/>
  <c r="H27" i="13"/>
  <c r="H26" i="13"/>
  <c r="H25" i="13"/>
  <c r="H24" i="13"/>
  <c r="H23" i="13"/>
  <c r="H22" i="13"/>
  <c r="H21" i="13"/>
  <c r="H20" i="13"/>
  <c r="H19" i="13"/>
  <c r="H18" i="13"/>
  <c r="H17" i="13"/>
  <c r="H16" i="13"/>
  <c r="H15" i="13"/>
  <c r="H14" i="13"/>
  <c r="H13" i="13"/>
  <c r="H12" i="13"/>
  <c r="H11" i="13"/>
  <c r="H10" i="13"/>
  <c r="H9" i="13"/>
  <c r="H8" i="13"/>
  <c r="H7" i="13"/>
  <c r="H6"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M7" i="13"/>
  <c r="M6" i="13"/>
  <c r="K7" i="13"/>
  <c r="K6" i="13"/>
  <c r="E6" i="13"/>
  <c r="E7" i="13"/>
  <c r="E9" i="13" l="1"/>
  <c r="E8" i="13"/>
  <c r="M10" i="13"/>
  <c r="K10" i="13"/>
  <c r="M9" i="13"/>
  <c r="K9" i="13"/>
  <c r="M8" i="13"/>
  <c r="K8" i="13"/>
  <c r="M32" i="13"/>
  <c r="K32" i="13"/>
  <c r="M31" i="13"/>
  <c r="K31" i="13"/>
  <c r="M30" i="13"/>
  <c r="K30" i="13"/>
  <c r="M29" i="13"/>
  <c r="K29" i="13"/>
  <c r="M28" i="13"/>
  <c r="K28" i="13"/>
  <c r="M27" i="13"/>
  <c r="K27" i="13"/>
  <c r="M26" i="13"/>
  <c r="K26" i="13"/>
  <c r="M25" i="13"/>
  <c r="K25" i="13"/>
  <c r="M24" i="13"/>
  <c r="K24" i="13"/>
  <c r="M23" i="13"/>
  <c r="K23" i="13"/>
  <c r="M22" i="13"/>
  <c r="K22" i="13"/>
  <c r="M21" i="13"/>
  <c r="K21" i="13"/>
  <c r="M20" i="13"/>
  <c r="K20" i="13"/>
  <c r="M19" i="13"/>
  <c r="K19" i="13"/>
  <c r="M18" i="13"/>
  <c r="K18" i="13"/>
  <c r="M17" i="13"/>
  <c r="K17" i="13"/>
  <c r="M16" i="13"/>
  <c r="K16" i="13"/>
  <c r="M15" i="13"/>
  <c r="K15" i="13"/>
  <c r="M14" i="13"/>
  <c r="K14" i="13"/>
  <c r="M13" i="13"/>
  <c r="K13" i="13"/>
  <c r="M12" i="13"/>
  <c r="K12" i="13"/>
  <c r="M11" i="13"/>
  <c r="K11" i="13"/>
  <c r="E70" i="21"/>
  <c r="G255" i="14" l="1"/>
  <c r="H8" i="14" s="1"/>
  <c r="F10" i="19"/>
  <c r="H7" i="14" l="1"/>
  <c r="E255" i="14"/>
  <c r="H6" i="14" s="1"/>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10" i="13"/>
</calcChain>
</file>

<file path=xl/sharedStrings.xml><?xml version="1.0" encoding="utf-8"?>
<sst xmlns="http://schemas.openxmlformats.org/spreadsheetml/2006/main" count="1283" uniqueCount="970">
  <si>
    <t>Pollutant Name</t>
  </si>
  <si>
    <t>TOTAL:</t>
  </si>
  <si>
    <t>CHROMIC TRIOXIDE (as chromic acid mist)</t>
  </si>
  <si>
    <t>Fluorides</t>
  </si>
  <si>
    <t>FORMALDEHYDE</t>
  </si>
  <si>
    <t>Mercuric chloride</t>
  </si>
  <si>
    <t>Selenium sulfide</t>
  </si>
  <si>
    <t>m-XYLENE</t>
  </si>
  <si>
    <t>o-XYLENE</t>
  </si>
  <si>
    <t>p-XYLENE</t>
  </si>
  <si>
    <t xml:space="preserve">Cancer Risk </t>
  </si>
  <si>
    <t>DETAIL POLLUTANTS - ABATED</t>
  </si>
  <si>
    <t>MOST RECENT P/O APPROVED (2011)</t>
  </si>
  <si>
    <t xml:space="preserve">   S#  SOURCE NAME</t>
  </si>
  <si>
    <t>MATERIAL             SOURCE CODE</t>
  </si>
  <si>
    <t xml:space="preserve">   THROUGHPUT               DATE  POLLUTANT                   CODE  LBS/DAY</t>
  </si>
  <si>
    <t xml:space="preserve">EXAMPLE: </t>
  </si>
  <si>
    <t>PLANT TOTAL:</t>
  </si>
  <si>
    <t>ARSENIC</t>
  </si>
  <si>
    <t>BENZENE</t>
  </si>
  <si>
    <t>BERYLLIUM</t>
  </si>
  <si>
    <t>CADMIUM</t>
  </si>
  <si>
    <t>CHROMIUM</t>
  </si>
  <si>
    <t>DIESEL PM</t>
  </si>
  <si>
    <t>LEAD</t>
  </si>
  <si>
    <t>NICKEL</t>
  </si>
  <si>
    <t>PAH'S</t>
  </si>
  <si>
    <t>Plant Name: Example 1</t>
  </si>
  <si>
    <t>Plug in the emissions in column B in the remaining tabs in the same fashion to estimate chronic and acute hazards, and PM2.5 concentrations.</t>
  </si>
  <si>
    <t>Mercury (all) pollutant     1190  7.73E-07</t>
  </si>
  <si>
    <t>Distance adjustment multiplier</t>
  </si>
  <si>
    <t>Enter Risk or Hazard</t>
  </si>
  <si>
    <t>Adjusted Risk or Hazard</t>
  </si>
  <si>
    <t>Enter PM2.5 Concentration</t>
  </si>
  <si>
    <t>Adjusted PM2.5 Concentration</t>
  </si>
  <si>
    <t>Emission/lbs per day</t>
  </si>
  <si>
    <t>Daily emissions</t>
  </si>
  <si>
    <t>Chemical Name</t>
  </si>
  <si>
    <t>CAS Number</t>
  </si>
  <si>
    <t>1,1,1-Trichloroethane</t>
  </si>
  <si>
    <t>1,1,2,2-Tetrachloroethane</t>
  </si>
  <si>
    <t>1,1,2-Trichloroethane</t>
  </si>
  <si>
    <t>1,1-Dichloroethane</t>
  </si>
  <si>
    <t>1,1-Dichloroethylene</t>
  </si>
  <si>
    <t>1,2,3,4,6,7,8,9-Octachlorodibenzo-p-dioxin</t>
  </si>
  <si>
    <t>1,2,3,4,6,7,8,9-Octachlorodibenzofuran</t>
  </si>
  <si>
    <t>1,2,3,4,6,7,8-Heptachlorodibenzo-p-dioxin</t>
  </si>
  <si>
    <t>1,2,3,4,6,7,8-Heptachlorodibenzofuran</t>
  </si>
  <si>
    <t>1,2,3,4,7,8,9-Heptachlorodibenzofuran</t>
  </si>
  <si>
    <t>1,2,3,4,7,8-Hexachlorodibenzo-p-dioxin</t>
  </si>
  <si>
    <t>1,2,3,4,7,8-Hexachlorodibenzofuran</t>
  </si>
  <si>
    <t>1,2,3,6,7,8-Hexachlorodibenzo-p-dioxin</t>
  </si>
  <si>
    <t>1,2,3,6,7,8-Hexachlorodibenzofuran</t>
  </si>
  <si>
    <t>1,2,3,7,8,9-Hexachlorodibenzo-p-dioxin</t>
  </si>
  <si>
    <t>1,2,3,7,8,9-Hexachlorodibenzofuran</t>
  </si>
  <si>
    <t>1,2,3,7,8-Pentachlorodibenzo-p-dioxin</t>
  </si>
  <si>
    <t>1,2,3,7,8-Pentachlorodibenzofuran</t>
  </si>
  <si>
    <t>1,2-Dibromo-3-chloropropane</t>
  </si>
  <si>
    <t>1,2-Dibromoethane</t>
  </si>
  <si>
    <t>1,2-Dichloroethane</t>
  </si>
  <si>
    <t>1,2-Epoxybutane</t>
  </si>
  <si>
    <t>1,3-Butadiene</t>
  </si>
  <si>
    <t>1,3-Propane sultone</t>
  </si>
  <si>
    <t>1,4-Dichlorobenzene</t>
  </si>
  <si>
    <t>1,4-Dioxane</t>
  </si>
  <si>
    <t>1,6-Dinitropyrene</t>
  </si>
  <si>
    <t>1,8-Dinitropyrene</t>
  </si>
  <si>
    <t>1-Nitropyrene</t>
  </si>
  <si>
    <t>2',3,4,4',5-PeCB</t>
  </si>
  <si>
    <t>2,3',4,4',5,5'-HxCB</t>
  </si>
  <si>
    <t>2,3',4,4',5-PeCB</t>
  </si>
  <si>
    <t>2,3,3',4,4',5'-HxCB</t>
  </si>
  <si>
    <t>2,3,3',4,4',5,5'-HpCB</t>
  </si>
  <si>
    <t>2,3,3',4,4',5-HxCB</t>
  </si>
  <si>
    <t>2,3,3',4,4'-PeCB</t>
  </si>
  <si>
    <t>2,3,4,4',5-PeCB</t>
  </si>
  <si>
    <t>2,3,4,6,7,8-hexachlorodibenzofuran</t>
  </si>
  <si>
    <t>2,3,4,7,8-Pentachlorodibenzofuran</t>
  </si>
  <si>
    <t>2,3,7,8-Tetrachlorodibenzo-p-dioxin and related compounds</t>
  </si>
  <si>
    <t>2,3,7,8-Tetrachlorodibenzofuran</t>
  </si>
  <si>
    <t>2,4,6-Trichlorophenol</t>
  </si>
  <si>
    <t>2,4-Diaminoanisole</t>
  </si>
  <si>
    <t>2,4-Diaminotoluene</t>
  </si>
  <si>
    <t>2,4-Dinitrotoluene</t>
  </si>
  <si>
    <t>2-Aminoanthraquinone</t>
  </si>
  <si>
    <t>2-Nitrofluorene</t>
  </si>
  <si>
    <t>3,3',4,4',5,5'-HxCB</t>
  </si>
  <si>
    <t>3,3',4,4',5-PeCB</t>
  </si>
  <si>
    <t>3,3',4,4'-TCB</t>
  </si>
  <si>
    <t>3,3-Dichlorobenzidine</t>
  </si>
  <si>
    <t>3,4,4'5-TCB</t>
  </si>
  <si>
    <t>3-Methylcholanthrene</t>
  </si>
  <si>
    <t>4,4-Methylene bis(2-chloroaniline)</t>
  </si>
  <si>
    <t>4,4-Methylenedianiline</t>
  </si>
  <si>
    <t>4-Chloro-ortho-phenylenediamine</t>
  </si>
  <si>
    <t>4-Dimethylaminoazobenzene</t>
  </si>
  <si>
    <t>4-Nitropyrene</t>
  </si>
  <si>
    <t>5-Methylchrysene</t>
  </si>
  <si>
    <t>5-Nitroacenaphthene</t>
  </si>
  <si>
    <t>6-Nitrochrysene</t>
  </si>
  <si>
    <t>7,12-Dimethylbenz(a)anthracene</t>
  </si>
  <si>
    <t>7H-dibenzo(c,g)carbazole</t>
  </si>
  <si>
    <t>Acetaldehyde</t>
  </si>
  <si>
    <t>Acetamide</t>
  </si>
  <si>
    <t>Acrolein</t>
  </si>
  <si>
    <t>Acrylamide</t>
  </si>
  <si>
    <t>Acrylic Acid</t>
  </si>
  <si>
    <t>Acrylonitrile</t>
  </si>
  <si>
    <t>Allyl chloride</t>
  </si>
  <si>
    <t>Ammonia</t>
  </si>
  <si>
    <t>Aniline</t>
  </si>
  <si>
    <t>Arsenic</t>
  </si>
  <si>
    <t>Arsine</t>
  </si>
  <si>
    <t>Asbestos [1/(100 PCM fibers/m^3)]^-1</t>
  </si>
  <si>
    <t>Benz(a)anthracene</t>
  </si>
  <si>
    <t>Benzene</t>
  </si>
  <si>
    <t>Benzidine</t>
  </si>
  <si>
    <t>Benzo(a)pyrene</t>
  </si>
  <si>
    <t>Benzo(b)fluoranthene</t>
  </si>
  <si>
    <t>Benzo(j)fluoranthene</t>
  </si>
  <si>
    <t>Benzo(k)fluoranthene</t>
  </si>
  <si>
    <t>Benzyl Chloride</t>
  </si>
  <si>
    <t>Beryllium</t>
  </si>
  <si>
    <t>Bis(2-chloroethyl) Ether</t>
  </si>
  <si>
    <t>Bis(2-chloromethyl) Ether</t>
  </si>
  <si>
    <t>Cadmium</t>
  </si>
  <si>
    <t>Caprolactam</t>
  </si>
  <si>
    <t>Carbon Disulfide</t>
  </si>
  <si>
    <t>Carbon Monoxide</t>
  </si>
  <si>
    <t>Carbon Tetrachloride</t>
  </si>
  <si>
    <t>Chlorinated paraffins (Avg. chain length C12; approx. 60 percent chlorine by weight)</t>
  </si>
  <si>
    <t>Chlorine</t>
  </si>
  <si>
    <t>Chlorine Dioxide</t>
  </si>
  <si>
    <t>Chlorite</t>
  </si>
  <si>
    <t>Chlorobenzene</t>
  </si>
  <si>
    <t>Chlorodibromomethane</t>
  </si>
  <si>
    <t>Chloroethane (Ethyl Chloride)</t>
  </si>
  <si>
    <t>Chloroform</t>
  </si>
  <si>
    <t>Chloropicrin</t>
  </si>
  <si>
    <t>Chromic Trioxide</t>
  </si>
  <si>
    <t>Chromium-hexavalent</t>
  </si>
  <si>
    <t>Chrysene</t>
  </si>
  <si>
    <t>Copper</t>
  </si>
  <si>
    <t>Copper and Copper Compounds</t>
  </si>
  <si>
    <t>Cresol Mixtures</t>
  </si>
  <si>
    <t>Cupferron</t>
  </si>
  <si>
    <t>Cyanide</t>
  </si>
  <si>
    <t>Di(2-ethylhexyl)phthalate</t>
  </si>
  <si>
    <t>Dibenz(a-h)acridine</t>
  </si>
  <si>
    <t>Dibenz(a-h)anthracene</t>
  </si>
  <si>
    <t>Dibenz(a-j)acridine</t>
  </si>
  <si>
    <t>Dibenzo(a-e)pyrene</t>
  </si>
  <si>
    <t>Dibenzo(a-h)pyrene</t>
  </si>
  <si>
    <t>Dibenzo(a-i)pyrene</t>
  </si>
  <si>
    <t>Dibenzo(a-l)pyrene</t>
  </si>
  <si>
    <t>Diesel Exhaust Particulate</t>
  </si>
  <si>
    <t>Diethanolamine</t>
  </si>
  <si>
    <t>Dimethylformamide</t>
  </si>
  <si>
    <t>Direct Black 38 (Technical Grade)</t>
  </si>
  <si>
    <t>Direct Blue 6 (Technical Grade)</t>
  </si>
  <si>
    <t>Direct Brown 95 (Technical Grade)</t>
  </si>
  <si>
    <t>Epichlorohydrin</t>
  </si>
  <si>
    <t>Ethylbenzene</t>
  </si>
  <si>
    <t>Ethylene Glycol</t>
  </si>
  <si>
    <t>Ethylene Glycol Monobutyl Ether</t>
  </si>
  <si>
    <t>Ethylene Glycol Monoethyl Ether</t>
  </si>
  <si>
    <t>Ethylene Glycol Monoethyl Ether Acetate</t>
  </si>
  <si>
    <t>Ethylene Glycol Monomethyl Ether</t>
  </si>
  <si>
    <t>Ethylene Glycol Monomethyl Ether Acetate</t>
  </si>
  <si>
    <t>Ethylene Oxide</t>
  </si>
  <si>
    <t>Ethylene Thiourea</t>
  </si>
  <si>
    <t>Formaldehyde (gas)</t>
  </si>
  <si>
    <t>Glutaraldehyde</t>
  </si>
  <si>
    <t>Hexachlorobenzene</t>
  </si>
  <si>
    <t>Hexachlorocyclohexane (Technical Grade)</t>
  </si>
  <si>
    <t>Hexachlorocyclohexane- Alpha Isomer</t>
  </si>
  <si>
    <t>Hexachlorocyclohexane- Beta Isomer</t>
  </si>
  <si>
    <t>Hexachlorocyclohexane- Gamma Isomer</t>
  </si>
  <si>
    <t>Hydrazine</t>
  </si>
  <si>
    <t>Hydrogen Chloride</t>
  </si>
  <si>
    <t>Hydrogen Cyanide</t>
  </si>
  <si>
    <t>Hydrogen Fluoride</t>
  </si>
  <si>
    <t>Hydrogen Selenide</t>
  </si>
  <si>
    <t>Hydrogen Sulfide</t>
  </si>
  <si>
    <t>Indeno(1-2-3-c-d)pyrene</t>
  </si>
  <si>
    <t>Isophorone</t>
  </si>
  <si>
    <t>Isopropyl Alcohol</t>
  </si>
  <si>
    <t>Lead Acetate</t>
  </si>
  <si>
    <t>Lead and Lead Compounds</t>
  </si>
  <si>
    <t>Lead Phosphate</t>
  </si>
  <si>
    <t>Lead Subacetate</t>
  </si>
  <si>
    <t>Maleic Anhydride</t>
  </si>
  <si>
    <t>Manganese &amp; Manganese Compounds</t>
  </si>
  <si>
    <t>Mercury (Inorganic)</t>
  </si>
  <si>
    <t>Methanol</t>
  </si>
  <si>
    <t>Methyl Bromide</t>
  </si>
  <si>
    <t>Methyl Ethyl Ketone</t>
  </si>
  <si>
    <t>Methyl Isocyanate</t>
  </si>
  <si>
    <t>Methyl Tertiary Butyl Ether</t>
  </si>
  <si>
    <t>Methylene Chloride (Dichloromethane)</t>
  </si>
  <si>
    <t>Methylene Diphenyl Isocyanate (MDI)</t>
  </si>
  <si>
    <t>Michlers Ketone</t>
  </si>
  <si>
    <t>n-Hexane</t>
  </si>
  <si>
    <t>n-Nitroso-n-methylethylamine</t>
  </si>
  <si>
    <t>n-Nitrosodi-n-Butylamine</t>
  </si>
  <si>
    <t>n-Nitrosodi-n-Propylamine</t>
  </si>
  <si>
    <t>n-Nitrosodiethylamine</t>
  </si>
  <si>
    <t>n-Nitrosodimethylamine</t>
  </si>
  <si>
    <t>n-Nitrosodiphenylamine</t>
  </si>
  <si>
    <t>n-Nitrosomorpholine</t>
  </si>
  <si>
    <t>n-Nitrosopiperidine</t>
  </si>
  <si>
    <t>n-Nitrosopyrrolidine</t>
  </si>
  <si>
    <t>Naphthalene</t>
  </si>
  <si>
    <t>Nickel and Nickel Compounds</t>
  </si>
  <si>
    <t>Nickel Oxide</t>
  </si>
  <si>
    <t>Nickel Refinery Dust</t>
  </si>
  <si>
    <t>Nickel Subsulfide</t>
  </si>
  <si>
    <t>Nitric Acid</t>
  </si>
  <si>
    <t>Nitrogen Dioxide</t>
  </si>
  <si>
    <t>Oleum</t>
  </si>
  <si>
    <t>Ozone</t>
  </si>
  <si>
    <t>p-Chloro-o-toluidine</t>
  </si>
  <si>
    <t>p-Cresidine</t>
  </si>
  <si>
    <t>p-Nitrosodiphenylamine</t>
  </si>
  <si>
    <t>Pentachlorophenol</t>
  </si>
  <si>
    <t>Phenol</t>
  </si>
  <si>
    <t>Phosgene</t>
  </si>
  <si>
    <t>Phosphine</t>
  </si>
  <si>
    <t>Phosphoric Acid</t>
  </si>
  <si>
    <t>Phthalic Anhydride</t>
  </si>
  <si>
    <t>Polychlorinated Biphenyls</t>
  </si>
  <si>
    <t>Potassium Bromate</t>
  </si>
  <si>
    <t>Propylene</t>
  </si>
  <si>
    <t>Propylene Glycol Monomethyl Ether</t>
  </si>
  <si>
    <t>Propylene oxide</t>
  </si>
  <si>
    <t>Selenium</t>
  </si>
  <si>
    <t>Silica (crystalline, respirable)</t>
  </si>
  <si>
    <t>Sodium hydroxide</t>
  </si>
  <si>
    <t>Styrene</t>
  </si>
  <si>
    <t>Sulfates</t>
  </si>
  <si>
    <t>Sulfur Dioxide</t>
  </si>
  <si>
    <t>Sulfuric Acid</t>
  </si>
  <si>
    <t>Tetrachloroethylene</t>
  </si>
  <si>
    <t>Thioacetamide</t>
  </si>
  <si>
    <t>Toluene</t>
  </si>
  <si>
    <t>Toluene Diisocyanates</t>
  </si>
  <si>
    <t>Toluene Diisocyanates (2,4 and 2, 6)</t>
  </si>
  <si>
    <t>Trichloroethylene</t>
  </si>
  <si>
    <t>Triethylamine</t>
  </si>
  <si>
    <t>Urethane</t>
  </si>
  <si>
    <t>Vanadium pentoxide</t>
  </si>
  <si>
    <t>Vinyl acetate</t>
  </si>
  <si>
    <t>Vinyl chloride</t>
  </si>
  <si>
    <t>Xylenes (technical mixture of m, o, p-isomers)</t>
  </si>
  <si>
    <t>Vanadium</t>
  </si>
  <si>
    <t>Units</t>
  </si>
  <si>
    <t>trimester</t>
  </si>
  <si>
    <t>16-30</t>
  </si>
  <si>
    <t>Old values</t>
  </si>
  <si>
    <t>Breathing Rates (95th percentile)</t>
  </si>
  <si>
    <t>L/kg-day</t>
  </si>
  <si>
    <t>Per CAPCOA recommendation, 95% UCL breathing rates for infants, and 80% UCL for greater than 2 years of age</t>
  </si>
  <si>
    <t>Age Sensitivity</t>
  </si>
  <si>
    <t>unitless</t>
  </si>
  <si>
    <t>Fraction of time at home</t>
  </si>
  <si>
    <t>Exposure Duration</t>
  </si>
  <si>
    <t>years</t>
  </si>
  <si>
    <t>Exposure Frequency</t>
  </si>
  <si>
    <t>days/year</t>
  </si>
  <si>
    <t xml:space="preserve">Estimating the ratio multiplier = ED (yrs) x BR (L/kg-day) x Age Sensitivity x Fraction at home x 350 days per year/365 days per year by age groups: </t>
  </si>
  <si>
    <t>Factor used in the Risk Calcs</t>
  </si>
  <si>
    <t>Cancer Risk = Emission Rate (lbs/yr) x CF1 (g/sec / lbs/yr) x X/Q (ug/m3 / g/sec) x BR (L/kg-day) x ED (yrs) x Age Adj x Fraction Home x CSF (kg-day/mg) x Averaging Time (1/70 yrs) x CF2 (m3/L) x CF3 (mg/ug)</t>
  </si>
  <si>
    <t>CF1 = 0.0000143833 g/sec/lbs/yr = converts lb/yr to units of g/sec</t>
  </si>
  <si>
    <t>CF2 = m3/1000 L</t>
  </si>
  <si>
    <t>CF3 = 1 mg/1000 ug</t>
  </si>
  <si>
    <t xml:space="preserve">X/Q (ug/m3/1 g/sec) =  360 ug/m3/ g/sec from Jane Lundquist </t>
  </si>
  <si>
    <t>6. Chronic Hazard Index was estimated as follows:</t>
  </si>
  <si>
    <t>Does not include age sensitivities, breathing rates, exposure duration, fraction of time at home.</t>
  </si>
  <si>
    <t>Chronic Hazard Index = Emission Rate (lbs/yr) x CF1 (g/sec / lb/yr) x X/Q (ug/m3 / g/sec) x (1/REL - ug/m3))</t>
  </si>
  <si>
    <t xml:space="preserve">7. ICE only tab was estimated by retrieving File 41 from Databank listing all diesel generators. </t>
  </si>
  <si>
    <t xml:space="preserve">8. Multi-pathway weighed cancer slope factors (kg-day/mg) were used if they were available per Regulation 2-5 Air Toxics Trigger Levels - identified in Column H with * </t>
  </si>
  <si>
    <t>2. Cancer risk is estimated as follows:</t>
  </si>
  <si>
    <t>Fine Particulate Matter (PM2.5)</t>
  </si>
  <si>
    <t>Multiplier</t>
  </si>
  <si>
    <t>Total 
Cancer Risk</t>
  </si>
  <si>
    <t>0 &lt; 2</t>
  </si>
  <si>
    <t>2 &lt; 16</t>
  </si>
  <si>
    <t>(µg/m3)</t>
  </si>
  <si>
    <t>(mg/kg-day)-1</t>
  </si>
  <si>
    <r>
      <rPr>
        <b/>
        <sz val="14"/>
        <color theme="3"/>
        <rFont val="Calibri"/>
        <family val="2"/>
      </rPr>
      <t>Σ</t>
    </r>
    <r>
      <rPr>
        <b/>
        <sz val="11"/>
        <color theme="3"/>
        <rFont val="Calibri"/>
        <family val="2"/>
      </rPr>
      <t xml:space="preserve"> (exposure factors)</t>
    </r>
  </si>
  <si>
    <r>
      <t xml:space="preserve">BAAQMD Risk and Hazards Emissions Screening Calculator Instructions </t>
    </r>
    <r>
      <rPr>
        <sz val="20"/>
        <color theme="0"/>
        <rFont val="Calibri"/>
        <family val="2"/>
        <scheme val="minor"/>
      </rPr>
      <t>(Beta Version)</t>
    </r>
  </si>
  <si>
    <t>(dashes removed)</t>
  </si>
  <si>
    <t>(lb/day)</t>
  </si>
  <si>
    <t>CAS No.</t>
  </si>
  <si>
    <t>Cancer
Risk</t>
  </si>
  <si>
    <t xml:space="preserve"> Emission
Rate</t>
  </si>
  <si>
    <t>PM2.5
Concentration</t>
  </si>
  <si>
    <t>Plant No.</t>
  </si>
  <si>
    <t>Plant Name</t>
  </si>
  <si>
    <t>(index)</t>
  </si>
  <si>
    <t>Chronic Hazard</t>
  </si>
  <si>
    <t>no</t>
  </si>
  <si>
    <t>Total
Chronic Hazard</t>
  </si>
  <si>
    <t>per
1,000,000</t>
  </si>
  <si>
    <t>Gas Station</t>
  </si>
  <si>
    <t>Diesel Backup Generator</t>
  </si>
  <si>
    <t>Generic Case</t>
  </si>
  <si>
    <t>Distance
(feet)</t>
  </si>
  <si>
    <t>Distance
(meters)</t>
  </si>
  <si>
    <t>TOTAL UNADJUSTED Risk Values</t>
  </si>
  <si>
    <t xml:space="preserve">  lbs/day  Pollutant                                                        </t>
  </si>
  <si>
    <t xml:space="preserve">This plant contains 4 permitted sources that are combined and presented in the plant total: </t>
  </si>
  <si>
    <r>
      <t xml:space="preserve">Using this screening approach, the cancer risk estimate for this facility is 7.31E-05, alternatively expressed as </t>
    </r>
    <r>
      <rPr>
        <b/>
        <sz val="11"/>
        <color theme="3"/>
        <rFont val="Calibri"/>
        <family val="2"/>
        <scheme val="minor"/>
      </rPr>
      <t>73 in a million</t>
    </r>
    <r>
      <rPr>
        <sz val="11"/>
        <color theme="3"/>
        <rFont val="Calibri"/>
        <family val="2"/>
        <scheme val="minor"/>
      </rPr>
      <t>. If the facility contains only diesel back-up engines, the distance multiplier can be used to adjust the estimated cancer risk.</t>
    </r>
  </si>
  <si>
    <t>Does facility have only diesel backup generators?</t>
  </si>
  <si>
    <t>Is this analysis for a
gas station?</t>
  </si>
  <si>
    <t>BAY AREA AIR QUALITY MANAGEMENT DISTRICT             Printed: DEC 22, 2011</t>
  </si>
  <si>
    <r>
      <t>µg/m</t>
    </r>
    <r>
      <rPr>
        <b/>
        <vertAlign val="superscript"/>
        <sz val="12"/>
        <color theme="3"/>
        <rFont val="Calibri"/>
        <family val="2"/>
        <scheme val="minor"/>
      </rPr>
      <t>3</t>
    </r>
  </si>
  <si>
    <t>Intention</t>
  </si>
  <si>
    <t>Data</t>
  </si>
  <si>
    <t>Process</t>
  </si>
  <si>
    <r>
      <t xml:space="preserve"> 
</t>
    </r>
    <r>
      <rPr>
        <sz val="14"/>
        <color theme="3"/>
        <rFont val="Calibri"/>
        <family val="2"/>
        <scheme val="minor"/>
      </rPr>
      <t xml:space="preserve">Step 1:
</t>
    </r>
    <r>
      <rPr>
        <b/>
        <sz val="14"/>
        <color theme="3"/>
        <rFont val="Calibri"/>
        <family val="2"/>
        <scheme val="minor"/>
      </rPr>
      <t>Enter Facility Data</t>
    </r>
  </si>
  <si>
    <r>
      <rPr>
        <sz val="14"/>
        <color theme="3"/>
        <rFont val="Calibri"/>
        <family val="2"/>
        <scheme val="minor"/>
      </rPr>
      <t xml:space="preserve">Step 5: </t>
    </r>
    <r>
      <rPr>
        <b/>
        <sz val="14"/>
        <color theme="3"/>
        <rFont val="Calibri"/>
        <family val="2"/>
        <scheme val="minor"/>
      </rPr>
      <t xml:space="preserve">
Read Estimates</t>
    </r>
  </si>
  <si>
    <t xml:space="preserve">The spreadsheet titled "Health Risk Calculator" is the user worksheet for this tool. The tool is based on a five-step process: 
    Step 1: enter facility descriptors, 
    Step 2: enter the emissions data,
    Step 3: enter distance estimates to adjust the health estimates,
    Step 4: categorize the facility, and
    Step 5: read the estimates.
</t>
  </si>
  <si>
    <t>7789062</t>
  </si>
  <si>
    <t>(# / 1,000,000)</t>
  </si>
  <si>
    <t>Barium chromate2</t>
  </si>
  <si>
    <t>Calcium chromate2</t>
  </si>
  <si>
    <t>Lead chromate2</t>
  </si>
  <si>
    <t>Sodium dichromate2</t>
  </si>
  <si>
    <t>Strontium chromate2</t>
  </si>
  <si>
    <t>m-CRESOL</t>
  </si>
  <si>
    <t>o-CRESOL</t>
  </si>
  <si>
    <t>p-CRESOL</t>
  </si>
  <si>
    <t>Nickel acetate</t>
  </si>
  <si>
    <t>Nickel carbonate</t>
  </si>
  <si>
    <t>Nickel carbonyl</t>
  </si>
  <si>
    <t>Nickel hydroxide</t>
  </si>
  <si>
    <t>Nickelocene</t>
  </si>
  <si>
    <t>Sulfur Trioxide</t>
  </si>
  <si>
    <t xml:space="preserve">1. Exposure factors used to estimate cancer risk and hazards are based on OEHHA 2015 risk guidance. </t>
  </si>
  <si>
    <t>What is the distance (m) from the facility boundary to the MEI?</t>
  </si>
  <si>
    <t>Benzene                       41  1.26E-03</t>
  </si>
  <si>
    <t>Formaldehyde                 124  1.04E-04</t>
  </si>
  <si>
    <t>Organics (part not spec el   990  6.06E-02</t>
  </si>
  <si>
    <t>Arsenic (all)               1030  1.09E-06</t>
  </si>
  <si>
    <t>Beryllium (all) pollutant   1040  6.41E-07</t>
  </si>
  <si>
    <t>Cadmium                     1070  2.73E-06</t>
  </si>
  <si>
    <t>Chromium (hexavalent)       1095  5.65E-08</t>
  </si>
  <si>
    <t>Lead (all) pollutant        1140  2.32E-06</t>
  </si>
  <si>
    <t>Manganese                   1160  3.64E-06</t>
  </si>
  <si>
    <t>Nickel pollutant            1180  4.42E-05</t>
  </si>
  <si>
    <t>Diesel Engine Exhaust Part  1350  6.31E-02</t>
  </si>
  <si>
    <t>PAH's (non-speciated)       1840  5.77E-06</t>
  </si>
  <si>
    <t>Nitrous Oxide (N2O)         2030  3.36E-04</t>
  </si>
  <si>
    <t>Nitrogen Oxides (part not   2990  8.84E-01</t>
  </si>
  <si>
    <t>Sulfur Dioxide (SO2)        3990  4.10E-04</t>
  </si>
  <si>
    <t>Carbon Monoxide (CO) pollu  4990  1.92E-01</t>
  </si>
  <si>
    <t>Carbon Dioxide, non-biogen  6960  4.20E+01</t>
  </si>
  <si>
    <t>Methane (CH4)               6970  1.68E-03</t>
  </si>
  <si>
    <r>
      <rPr>
        <sz val="14"/>
        <color theme="3"/>
        <rFont val="Calibri"/>
        <family val="2"/>
        <scheme val="minor"/>
      </rPr>
      <t xml:space="preserve">Step 2: 
</t>
    </r>
    <r>
      <rPr>
        <b/>
        <sz val="14"/>
        <color theme="3"/>
        <rFont val="Calibri"/>
        <family val="2"/>
        <scheme val="minor"/>
      </rPr>
      <t>Estimate Distance</t>
    </r>
  </si>
  <si>
    <r>
      <rPr>
        <b/>
        <sz val="10.5"/>
        <color theme="1"/>
        <rFont val="Corbel"/>
        <family val="2"/>
      </rPr>
      <t>Gasoline Dispensing Facility (GDF) Distance Multiplier Tool:</t>
    </r>
    <r>
      <rPr>
        <sz val="10.5"/>
        <color theme="1"/>
        <rFont val="Corbel"/>
        <family val="2"/>
      </rPr>
      <t xml:space="preserve"> This distance multiplier tool refines the screening values for cancer risk and chronic hazard index found in the District's Stationary Source Screening Analysis Tool for GDF's, to represent adjusted risk and hazard impacts that can be expected with farther distances from the source of emissions.</t>
    </r>
  </si>
  <si>
    <r>
      <t>Diesel Internal Combustion (IC) Engine Distance Multiplier Tool:</t>
    </r>
    <r>
      <rPr>
        <sz val="10.5"/>
        <color theme="1"/>
        <rFont val="Corbel"/>
        <family val="2"/>
      </rPr>
      <t> This distance multiplier tool refines the screening values for cancer risk and PM2.5 concentrations found in the District's Stationary Source Screening Analysis Tool for permitted facilities which contain only diesel IC engines, to represent adjusted risk and hazard impacts that can be expected with farther distances from the source of emissions.</t>
    </r>
  </si>
  <si>
    <t>Note</t>
  </si>
  <si>
    <t>Drop-down Menu</t>
  </si>
  <si>
    <t>yes</t>
  </si>
  <si>
    <t>Total PM2.5            Concentration</t>
  </si>
  <si>
    <t xml:space="preserve">This calculator is designed to estimate screen-level cancer risk, a non-cancer health hazard index, and PM2.5 concentrations using emissions data from BAAQMD's permitting database.  This tool should only be used for permitted facilities where screening-level risks have not already been calculated by BAAQMD or if BAAQMD Health Risk Screening Assessments have not been completed.   </t>
  </si>
  <si>
    <t>Carbonyl Sulfide</t>
  </si>
  <si>
    <t>Perchloroethylene</t>
  </si>
  <si>
    <t>Tertiary-butyl acetate</t>
  </si>
  <si>
    <r>
      <rPr>
        <sz val="14"/>
        <color theme="3"/>
        <rFont val="Calibri"/>
        <family val="2"/>
        <scheme val="minor"/>
      </rPr>
      <t xml:space="preserve">Step 3: 
</t>
    </r>
    <r>
      <rPr>
        <b/>
        <sz val="14"/>
        <color theme="3"/>
        <rFont val="Calibri"/>
        <family val="2"/>
        <scheme val="minor"/>
      </rPr>
      <t>Enter Emissions Data</t>
    </r>
  </si>
  <si>
    <r>
      <rPr>
        <sz val="14"/>
        <color theme="3"/>
        <rFont val="Calibri"/>
        <family val="2"/>
        <scheme val="minor"/>
      </rPr>
      <t xml:space="preserve">Step 4: 
</t>
    </r>
    <r>
      <rPr>
        <b/>
        <sz val="14"/>
        <color theme="3"/>
        <rFont val="Calibri"/>
        <family val="2"/>
        <scheme val="minor"/>
      </rPr>
      <t>Specify Source Type</t>
    </r>
  </si>
  <si>
    <t>Inhalation Multi-pathway slope factor</t>
  </si>
  <si>
    <t>Chronic multi-pathway inhalation REL</t>
  </si>
  <si>
    <t>Notes: Created 9/19/2019. Version 4.0 Beta. This calculator will create screening level values. More detailed modeling methods will result in more accurate values. For questions and comments contact Areana Flores at aflores@baaqmd.gov.</t>
  </si>
  <si>
    <t>Not all of the chemicals being emitted by the plant are associated with cancer risk, therefore those chemicals are not included in the cancer risk estimation. Similarly, not all of the chemicals emitted by the plant in are associated with acute or chronic hazards.</t>
  </si>
  <si>
    <t>Note: Default generic distance multiplier used if source is not a generator or gas station.</t>
  </si>
  <si>
    <t>BAAQMD Stationary Source Inquiry Form</t>
  </si>
  <si>
    <t>California Air Resources Board Facility Search Engine</t>
  </si>
  <si>
    <t xml:space="preserve">BAAQMD staff will provide emissions information for each requested permitted facility.  If a facility contains more than one permitted source, BAAQMD staff will provide the plant's total emissions. Please submit a Stationary Source Inquiry Form to BAAQMD to initiate data request or you can retrieve emissions data through California Air Resources Board Facility Search Engine. </t>
  </si>
  <si>
    <t xml:space="preserve">Note: Multipathway exposures that takes into account potential increase in cancer potency due to exposures to non-inhalation pathways were addressed by modifying the cancer potency using a weighing factor.  The CP weighing factor is listed in Table 2-5-1 of the District’s Regulation 2-5.  This factor was derived using unit emission rates in CARB’s HARP model.  TACs with multi-pathway cancer impacts include: arsenic, inorganic arsenic compounds, chromium (hexavalent), inorganic hexavalent chromium compounds, di(2-ethylhexyl) phthalate, hexachlorocyclohexanes, lead, inorganic lead compounds, 4,4-methylene dianiline and its dichloride, polychlorinated biphenyls (PCBs), polycyclic aromatic hydrocarbons (PAHs), polychlorinated dibenzop-dioxins (PCDDs), polychlorinated dibenzofurans (PCDFs), and dioxin like PCBs. For inhalation only (non-multipathway) carcinogens, the CP weighting factor is equal to the inhalation cancer potency factor.  </t>
  </si>
  <si>
    <t>pol_id</t>
  </si>
  <si>
    <t>pol_id name</t>
  </si>
  <si>
    <t>CAS#</t>
  </si>
  <si>
    <t>Adipic acid</t>
  </si>
  <si>
    <t>124-04-9</t>
  </si>
  <si>
    <t>Benzaldehyde</t>
  </si>
  <si>
    <t>100-52-7</t>
  </si>
  <si>
    <t>71-43-2</t>
  </si>
  <si>
    <t>Carbitol</t>
  </si>
  <si>
    <t>111-90-0</t>
  </si>
  <si>
    <t>Carbon tetrachloride</t>
  </si>
  <si>
    <t>56-23-5</t>
  </si>
  <si>
    <t>Cellosolve</t>
  </si>
  <si>
    <t>110-80-5</t>
  </si>
  <si>
    <t>Cellosolve acetate</t>
  </si>
  <si>
    <t>111-15-9</t>
  </si>
  <si>
    <t>Chlorobenzene -other/not spec</t>
  </si>
  <si>
    <t>108-90-7</t>
  </si>
  <si>
    <t>Cyclohexane</t>
  </si>
  <si>
    <t>110-82-7</t>
  </si>
  <si>
    <t>Cyclopentane</t>
  </si>
  <si>
    <t>287-92-3</t>
  </si>
  <si>
    <t>Diacetone alcohol</t>
  </si>
  <si>
    <t>123-42-2</t>
  </si>
  <si>
    <t>Dimethyl formamide</t>
  </si>
  <si>
    <t>68-12-2</t>
  </si>
  <si>
    <t>Ethyl acetate</t>
  </si>
  <si>
    <t>141-78-6</t>
  </si>
  <si>
    <t>Ethyl alcohol</t>
  </si>
  <si>
    <t>64-17-5</t>
  </si>
  <si>
    <t>Ethyl amine</t>
  </si>
  <si>
    <t>75-04-7</t>
  </si>
  <si>
    <t>Ethylene dichloride</t>
  </si>
  <si>
    <t>107-06-2</t>
  </si>
  <si>
    <t>Formaldehyde</t>
  </si>
  <si>
    <t>50-00-0</t>
  </si>
  <si>
    <t>Amine - formin</t>
  </si>
  <si>
    <t>100-97-0</t>
  </si>
  <si>
    <t>Gasoline - leaded</t>
  </si>
  <si>
    <t>8006-61-9</t>
  </si>
  <si>
    <t>Heptane</t>
  </si>
  <si>
    <t>142-82-5</t>
  </si>
  <si>
    <t>Hexane</t>
  </si>
  <si>
    <t>110-54-3</t>
  </si>
  <si>
    <t>Isooctane</t>
  </si>
  <si>
    <t>540-84-1</t>
  </si>
  <si>
    <t>Isopentane</t>
  </si>
  <si>
    <t>78-78-4</t>
  </si>
  <si>
    <t>Isopropyl acetate</t>
  </si>
  <si>
    <t>108-21-4</t>
  </si>
  <si>
    <t>Isopropyl alcohol</t>
  </si>
  <si>
    <t>67-63-0</t>
  </si>
  <si>
    <t>Kerosene</t>
  </si>
  <si>
    <t>8008-20-6</t>
  </si>
  <si>
    <t>LPG</t>
  </si>
  <si>
    <t>68476-85-7</t>
  </si>
  <si>
    <t>Methyl ethyl ketone (MEK)</t>
  </si>
  <si>
    <t>78-93-3</t>
  </si>
  <si>
    <t>Methyl isobutyl ketone (MIBK)</t>
  </si>
  <si>
    <t>108-10-1</t>
  </si>
  <si>
    <t>Maleic acid</t>
  </si>
  <si>
    <t>110-16-7</t>
  </si>
  <si>
    <t>Maleic anhydride</t>
  </si>
  <si>
    <t>108-31-6</t>
  </si>
  <si>
    <t>Methyl acetate</t>
  </si>
  <si>
    <t>79-20-9</t>
  </si>
  <si>
    <t>Methyl alcohol</t>
  </si>
  <si>
    <t>67-56-1</t>
  </si>
  <si>
    <t>Methyl benzoate</t>
  </si>
  <si>
    <t>93-58-3</t>
  </si>
  <si>
    <t>Mineral spirits</t>
  </si>
  <si>
    <t>64475-85-0</t>
  </si>
  <si>
    <t>Nitrobenzene</t>
  </si>
  <si>
    <t>98-95-3</t>
  </si>
  <si>
    <t>Pentane</t>
  </si>
  <si>
    <t>109-66-0</t>
  </si>
  <si>
    <t>127-18-4</t>
  </si>
  <si>
    <t>108-95-2</t>
  </si>
  <si>
    <t>Phenyl acetate</t>
  </si>
  <si>
    <t>122-79-2</t>
  </si>
  <si>
    <t>Phthalic acid</t>
  </si>
  <si>
    <t>88-99-3</t>
  </si>
  <si>
    <t>Phthalic anhydride</t>
  </si>
  <si>
    <t>85-44-9</t>
  </si>
  <si>
    <t>Polyvinyl chloride (PVC)</t>
  </si>
  <si>
    <t>9002-86-2</t>
  </si>
  <si>
    <t>100-42-5</t>
  </si>
  <si>
    <t>108-88-3</t>
  </si>
  <si>
    <t>1,1,1-trichloroethane   (with dioxane)</t>
  </si>
  <si>
    <t>71-55-6</t>
  </si>
  <si>
    <t>79-01-6</t>
  </si>
  <si>
    <t>Xylene</t>
  </si>
  <si>
    <t>1330-20-7</t>
  </si>
  <si>
    <t>n,n-dimethyl acetamide</t>
  </si>
  <si>
    <t>127-19-5</t>
  </si>
  <si>
    <t>n-methylpyrrolidine</t>
  </si>
  <si>
    <t>120-94-5</t>
  </si>
  <si>
    <t>n-propyl alcohol</t>
  </si>
  <si>
    <t>71-23-8</t>
  </si>
  <si>
    <t>Ethylidene chloride</t>
  </si>
  <si>
    <t>75-34-3</t>
  </si>
  <si>
    <t>78-59-1</t>
  </si>
  <si>
    <t>Cumene</t>
  </si>
  <si>
    <t>98-82-8</t>
  </si>
  <si>
    <t>Mesityl oxide</t>
  </si>
  <si>
    <t>141-97-7</t>
  </si>
  <si>
    <t>Dipentene</t>
  </si>
  <si>
    <t>138-86-3</t>
  </si>
  <si>
    <t>Tetralin</t>
  </si>
  <si>
    <t>119-64-2</t>
  </si>
  <si>
    <t>Diisobutyl ketone</t>
  </si>
  <si>
    <t>108-83-8</t>
  </si>
  <si>
    <t>Methyl isoamyl ketone</t>
  </si>
  <si>
    <t>110-12-3</t>
  </si>
  <si>
    <t>Ethyl isoamyl ketone</t>
  </si>
  <si>
    <t>624-42-0</t>
  </si>
  <si>
    <t>100-41-4</t>
  </si>
  <si>
    <t>Amyl acetate</t>
  </si>
  <si>
    <t>628-63-7</t>
  </si>
  <si>
    <t>75-07-0</t>
  </si>
  <si>
    <t>Ethyl acrylate</t>
  </si>
  <si>
    <t>140-88-5</t>
  </si>
  <si>
    <t>107-13-1</t>
  </si>
  <si>
    <t>107-05-1</t>
  </si>
  <si>
    <t>Dichlorodifluoromethane</t>
  </si>
  <si>
    <t>75-71-8</t>
  </si>
  <si>
    <t>Diethyl amine</t>
  </si>
  <si>
    <t>109-87-7</t>
  </si>
  <si>
    <t>1,4-dioxane</t>
  </si>
  <si>
    <t>123-91-1</t>
  </si>
  <si>
    <t>Vinylidene chloride</t>
  </si>
  <si>
    <t>75-35-4</t>
  </si>
  <si>
    <t>Dichloroethylene, sym-</t>
  </si>
  <si>
    <t>540-59-0</t>
  </si>
  <si>
    <t>Trimethylamine</t>
  </si>
  <si>
    <t>75-50-3</t>
  </si>
  <si>
    <t>1,2,4-trimethylbenzene</t>
  </si>
  <si>
    <t>95-63-6</t>
  </si>
  <si>
    <t>91-20-3</t>
  </si>
  <si>
    <t>1,3-dichloropropene</t>
  </si>
  <si>
    <t>542-75-6</t>
  </si>
  <si>
    <t>67-66-3</t>
  </si>
  <si>
    <t>Acrylic acid</t>
  </si>
  <si>
    <t>79-10-7</t>
  </si>
  <si>
    <t>Methylene chloride</t>
  </si>
  <si>
    <t>75-09-2</t>
  </si>
  <si>
    <t>Methyl methacrylate</t>
  </si>
  <si>
    <t>80-62-6</t>
  </si>
  <si>
    <t>108-05-4</t>
  </si>
  <si>
    <t>Butane</t>
  </si>
  <si>
    <t>106-97-8</t>
  </si>
  <si>
    <t>Propane</t>
  </si>
  <si>
    <t>74-98-6</t>
  </si>
  <si>
    <t>Ethylene dibromide</t>
  </si>
  <si>
    <t>106-93-4</t>
  </si>
  <si>
    <t>Boron trifluoride-etherate</t>
  </si>
  <si>
    <t>353-42-4</t>
  </si>
  <si>
    <t>Tetra-Ethyl Lead (TEL)</t>
  </si>
  <si>
    <t>78-00-2</t>
  </si>
  <si>
    <t>Formic acid</t>
  </si>
  <si>
    <t>64-18-6</t>
  </si>
  <si>
    <t>Ethyl chloride</t>
  </si>
  <si>
    <t>75-00-3</t>
  </si>
  <si>
    <t>Formaldehyde/water mixture</t>
  </si>
  <si>
    <t>Acetic acid</t>
  </si>
  <si>
    <t>64-19-7</t>
  </si>
  <si>
    <t>Acetone</t>
  </si>
  <si>
    <t>67-64-1</t>
  </si>
  <si>
    <t>Acetonitrile</t>
  </si>
  <si>
    <t>75-05-8</t>
  </si>
  <si>
    <t>Acetylene</t>
  </si>
  <si>
    <t>74-86-2</t>
  </si>
  <si>
    <t>Methyl acrylate</t>
  </si>
  <si>
    <t>96-33-3</t>
  </si>
  <si>
    <t>2-nitropropane</t>
  </si>
  <si>
    <t>79-46-9</t>
  </si>
  <si>
    <t>Trichlorotrifluoroethane</t>
  </si>
  <si>
    <t>76-13-1</t>
  </si>
  <si>
    <t>Tridecyl alcohol</t>
  </si>
  <si>
    <t>112-70-9</t>
  </si>
  <si>
    <t>111-42-2</t>
  </si>
  <si>
    <t>Ethylene oxide</t>
  </si>
  <si>
    <t>75-21-8</t>
  </si>
  <si>
    <t>75-56-9</t>
  </si>
  <si>
    <t>Cyclohexanone</t>
  </si>
  <si>
    <t>108-94-1</t>
  </si>
  <si>
    <t>Jet fuel JP5</t>
  </si>
  <si>
    <t>Ethyl silicate</t>
  </si>
  <si>
    <t>78-10-4</t>
  </si>
  <si>
    <t>Hexamethyldisilazane (HMDS)</t>
  </si>
  <si>
    <t>999-97-3</t>
  </si>
  <si>
    <t>107-02-8</t>
  </si>
  <si>
    <t>Benzyl chloride</t>
  </si>
  <si>
    <t>100-44-7</t>
  </si>
  <si>
    <t>Chloroprene</t>
  </si>
  <si>
    <t>126-99-8</t>
  </si>
  <si>
    <t>106-89-8</t>
  </si>
  <si>
    <t>Hexachlorocyclopentadiene</t>
  </si>
  <si>
    <t>77-47-4</t>
  </si>
  <si>
    <t>Methyl bromide</t>
  </si>
  <si>
    <t>74-83-9</t>
  </si>
  <si>
    <t>75-01-4</t>
  </si>
  <si>
    <t>118-74-1</t>
  </si>
  <si>
    <t>1,3-butadiene</t>
  </si>
  <si>
    <t>106-99-0</t>
  </si>
  <si>
    <t>Butyl cellosolve</t>
  </si>
  <si>
    <t>111-76-2</t>
  </si>
  <si>
    <t>Diethyl carbonate</t>
  </si>
  <si>
    <t>105-58-8</t>
  </si>
  <si>
    <t>Diethyl oxalate</t>
  </si>
  <si>
    <t>95-92-1</t>
  </si>
  <si>
    <t>Cresol</t>
  </si>
  <si>
    <t>1319-77-3</t>
  </si>
  <si>
    <t>Dialkyl nitrosamine</t>
  </si>
  <si>
    <t>Dichlorobenzene</t>
  </si>
  <si>
    <t>106-46-7</t>
  </si>
  <si>
    <t>Nitrosomorpholine</t>
  </si>
  <si>
    <t>59-89-2</t>
  </si>
  <si>
    <t>Polychlorinated biphenyl (PCB)</t>
  </si>
  <si>
    <t>1336-36-3</t>
  </si>
  <si>
    <t>Methyl cellosolve</t>
  </si>
  <si>
    <t>109-86-4</t>
  </si>
  <si>
    <t>Ethylene</t>
  </si>
  <si>
    <t>74-85-1</t>
  </si>
  <si>
    <t>Methyl carbitol</t>
  </si>
  <si>
    <t>111-77-3</t>
  </si>
  <si>
    <t>Dimethyl sulfoxide</t>
  </si>
  <si>
    <t>67-68-5</t>
  </si>
  <si>
    <t>n-methyl-2-pyrrolidone</t>
  </si>
  <si>
    <t>872-50-4</t>
  </si>
  <si>
    <t>Tetrahydrofuran</t>
  </si>
  <si>
    <t>109-99-9</t>
  </si>
  <si>
    <t>Gasoline - unleaded</t>
  </si>
  <si>
    <t>Diethyl carbitol</t>
  </si>
  <si>
    <t>112-36-7</t>
  </si>
  <si>
    <t>Freon - mixtures with freon</t>
  </si>
  <si>
    <t>Ethylene glycol</t>
  </si>
  <si>
    <t>107-21-1</t>
  </si>
  <si>
    <t>115-07-1</t>
  </si>
  <si>
    <t>Butyl acrylate</t>
  </si>
  <si>
    <t>141-32-2</t>
  </si>
  <si>
    <t>Methylenedianiline (MDA)</t>
  </si>
  <si>
    <t>101-77-9</t>
  </si>
  <si>
    <t>Carbitol acetate</t>
  </si>
  <si>
    <t>112-15-2</t>
  </si>
  <si>
    <t>Diethylene glycol monobutyl ether</t>
  </si>
  <si>
    <t>112-34-5</t>
  </si>
  <si>
    <t>Propylene glycol monomethyl ether</t>
  </si>
  <si>
    <t>107-98-2</t>
  </si>
  <si>
    <t>Anisole</t>
  </si>
  <si>
    <t>100-66-3</t>
  </si>
  <si>
    <t>Butyrolactone</t>
  </si>
  <si>
    <t>96-48-0</t>
  </si>
  <si>
    <t>Propylene glycol monomethyl ether acetate</t>
  </si>
  <si>
    <t>108-65-6</t>
  </si>
  <si>
    <t>Ethylene glycol monobutyl ether acetate</t>
  </si>
  <si>
    <t>112-07-2</t>
  </si>
  <si>
    <t>Isobutyl acetate</t>
  </si>
  <si>
    <t>110-19-0</t>
  </si>
  <si>
    <t>Methyl tertiary-butyl ether</t>
  </si>
  <si>
    <t>1634-04-4</t>
  </si>
  <si>
    <t>Toluene diisocyanate (TDI)</t>
  </si>
  <si>
    <t>26471-62-5</t>
  </si>
  <si>
    <t>Nitromethane</t>
  </si>
  <si>
    <t>75-52-5</t>
  </si>
  <si>
    <t>CFC-11 (Freon-11)</t>
  </si>
  <si>
    <t>75-69-4</t>
  </si>
  <si>
    <t>HFC-23</t>
  </si>
  <si>
    <t>75-46-7</t>
  </si>
  <si>
    <t>HCFC-22</t>
  </si>
  <si>
    <t>75-45-6</t>
  </si>
  <si>
    <t>Diethylene glycol</t>
  </si>
  <si>
    <t>111-46-6</t>
  </si>
  <si>
    <t>Hexylene glycol</t>
  </si>
  <si>
    <t>107-41-5</t>
  </si>
  <si>
    <t>Ethanolamine</t>
  </si>
  <si>
    <t>141-43-5</t>
  </si>
  <si>
    <t>Dimethoxymethane</t>
  </si>
  <si>
    <t>109-87-5</t>
  </si>
  <si>
    <t>Perfluorocarbons</t>
  </si>
  <si>
    <t>HCFC-141b</t>
  </si>
  <si>
    <t>1717-00-6</t>
  </si>
  <si>
    <t>PFC-14</t>
  </si>
  <si>
    <t>75-73-0</t>
  </si>
  <si>
    <t>Nitroethane</t>
  </si>
  <si>
    <t>79-24-3</t>
  </si>
  <si>
    <t>Dibromomethane</t>
  </si>
  <si>
    <t>74-95-3</t>
  </si>
  <si>
    <t>Jet fuel JP8</t>
  </si>
  <si>
    <t>Isopar H</t>
  </si>
  <si>
    <t>64742-48-9</t>
  </si>
  <si>
    <t>Ethyl lactate</t>
  </si>
  <si>
    <t>97-64-3</t>
  </si>
  <si>
    <t>Propylene glycol, 1,2-</t>
  </si>
  <si>
    <t>57-55-6</t>
  </si>
  <si>
    <t>Cyclopentanone</t>
  </si>
  <si>
    <t>120-92-3</t>
  </si>
  <si>
    <t>Propylene glycol tertiary-butyl ether</t>
  </si>
  <si>
    <t>57018-52-7</t>
  </si>
  <si>
    <t>92-87-5</t>
  </si>
  <si>
    <t>79-06-1</t>
  </si>
  <si>
    <t>Di(2-ethylhexyl) phthalate</t>
  </si>
  <si>
    <t>117-81-7</t>
  </si>
  <si>
    <t>Isobutyl isobutyrate</t>
  </si>
  <si>
    <t>97-85-8</t>
  </si>
  <si>
    <t>HFC-152a</t>
  </si>
  <si>
    <t>75-37-6</t>
  </si>
  <si>
    <t>HFC-134a</t>
  </si>
  <si>
    <t>811-97-2</t>
  </si>
  <si>
    <t>HCFC-124</t>
  </si>
  <si>
    <t>2837-89-0</t>
  </si>
  <si>
    <t>Alpha-methylstyrene</t>
  </si>
  <si>
    <t>98-83-9</t>
  </si>
  <si>
    <t>PFC-116</t>
  </si>
  <si>
    <t>76-16-4</t>
  </si>
  <si>
    <t>Diethylene glycol dimethyl ether</t>
  </si>
  <si>
    <t>111-96-6</t>
  </si>
  <si>
    <t>Methyl propyl ketone</t>
  </si>
  <si>
    <t>107-87-9</t>
  </si>
  <si>
    <t>Tetramethylammonium hydroxide</t>
  </si>
  <si>
    <t>75-59-2</t>
  </si>
  <si>
    <t>2-heptanone</t>
  </si>
  <si>
    <t>110-43-0</t>
  </si>
  <si>
    <t>Chloromethane</t>
  </si>
  <si>
    <t>74-87-3</t>
  </si>
  <si>
    <t>Mesitylene</t>
  </si>
  <si>
    <t>108-67-8</t>
  </si>
  <si>
    <t>DF 2000 Dry Cleaning Solvent 147 F</t>
  </si>
  <si>
    <t>p-chlorobenzotrifluoride</t>
  </si>
  <si>
    <t>98-56-6</t>
  </si>
  <si>
    <t>Hydrofluoroether</t>
  </si>
  <si>
    <t>163702-07-6</t>
  </si>
  <si>
    <t>HCFC-225ca</t>
  </si>
  <si>
    <t>422-56-0</t>
  </si>
  <si>
    <t>Hexamethyldisiloxane</t>
  </si>
  <si>
    <t>107-46-0</t>
  </si>
  <si>
    <t>HCFC-123</t>
  </si>
  <si>
    <t>306-83-2</t>
  </si>
  <si>
    <t>1-Bromopropane</t>
  </si>
  <si>
    <t>106-94-5</t>
  </si>
  <si>
    <t>HFC-43-10-mee</t>
  </si>
  <si>
    <t>138495-42-8</t>
  </si>
  <si>
    <t>Lithographic blanket wash</t>
  </si>
  <si>
    <t>64742-88-7</t>
  </si>
  <si>
    <t>Bis(chloromethyl) ether</t>
  </si>
  <si>
    <t>542-88-1</t>
  </si>
  <si>
    <t>Carbon disulfide</t>
  </si>
  <si>
    <t>75-15-0</t>
  </si>
  <si>
    <t>1,2-dibromo-3-chloropropane</t>
  </si>
  <si>
    <t>96-12-8</t>
  </si>
  <si>
    <t>3,3'-chlorodibenzidine</t>
  </si>
  <si>
    <t>91-94-1</t>
  </si>
  <si>
    <t>Ethyl carbamate</t>
  </si>
  <si>
    <t>51-79-6</t>
  </si>
  <si>
    <t>Methyl isocyanate</t>
  </si>
  <si>
    <t>624-83-9</t>
  </si>
  <si>
    <t>Nitrosodimethylamine, n-</t>
  </si>
  <si>
    <t>62-75-9</t>
  </si>
  <si>
    <t>2,4,6-trichlorophenol</t>
  </si>
  <si>
    <t>88-06-2</t>
  </si>
  <si>
    <t>60-35-5</t>
  </si>
  <si>
    <t>62-53-3</t>
  </si>
  <si>
    <t>Bis(2-chloroethyl) ether</t>
  </si>
  <si>
    <t>111-44-4</t>
  </si>
  <si>
    <t>Dimethylaminoazobenzene</t>
  </si>
  <si>
    <t>60-11-7</t>
  </si>
  <si>
    <t>2,4-dinitrotoluene</t>
  </si>
  <si>
    <t>121-14-2</t>
  </si>
  <si>
    <t>1,2-epoxybutane</t>
  </si>
  <si>
    <t>106-88-7</t>
  </si>
  <si>
    <t>Ethylenethiourea</t>
  </si>
  <si>
    <t>96-45-7</t>
  </si>
  <si>
    <t>Hexachloro-1,3-butadiene</t>
  </si>
  <si>
    <t>87-68-3</t>
  </si>
  <si>
    <t>Hexachloroethane</t>
  </si>
  <si>
    <t>67-72-1</t>
  </si>
  <si>
    <t>Hexamethylene-1,6-diisocyanate</t>
  </si>
  <si>
    <t>822-06-0</t>
  </si>
  <si>
    <t>Styrene oxide</t>
  </si>
  <si>
    <t>96-09-3</t>
  </si>
  <si>
    <t>1,1,2,2-tetrachloroethane</t>
  </si>
  <si>
    <t>79-34-5</t>
  </si>
  <si>
    <t>1,1,2-trichloroethane</t>
  </si>
  <si>
    <t>79-00-5</t>
  </si>
  <si>
    <t>121-44-8</t>
  </si>
  <si>
    <t>Vinyl bromide</t>
  </si>
  <si>
    <t>593-60-2</t>
  </si>
  <si>
    <t>D5 Siloxane</t>
  </si>
  <si>
    <t>541-02-6</t>
  </si>
  <si>
    <t>Butyl alcohol, tert-</t>
  </si>
  <si>
    <t>75-65-0</t>
  </si>
  <si>
    <t>Propylene Carbonate</t>
  </si>
  <si>
    <t>108-32-7</t>
  </si>
  <si>
    <t>Dichlorofluoromethane</t>
  </si>
  <si>
    <t>75-43-4</t>
  </si>
  <si>
    <t>Methyldiethanolamine</t>
  </si>
  <si>
    <t>105-59-9</t>
  </si>
  <si>
    <t>Dipropylene glycol monomethyl ether</t>
  </si>
  <si>
    <t>34590-94-8</t>
  </si>
  <si>
    <t>Ethylenediamine</t>
  </si>
  <si>
    <t>107-15-3</t>
  </si>
  <si>
    <t>Biodiesel (B100)</t>
  </si>
  <si>
    <t>67784-80-9</t>
  </si>
  <si>
    <t>Epoxy resin - water based</t>
  </si>
  <si>
    <t>111-30-8</t>
  </si>
  <si>
    <t>Methylene diphenyl isocyanate</t>
  </si>
  <si>
    <t>101-68-8</t>
  </si>
  <si>
    <t>Butylal</t>
  </si>
  <si>
    <t>2568-90-3</t>
  </si>
  <si>
    <t>Propylene tetramer</t>
  </si>
  <si>
    <t>6842-15-5</t>
  </si>
  <si>
    <t>HCFC-142b</t>
  </si>
  <si>
    <t>75-68-3</t>
  </si>
  <si>
    <t>HCFC-225cb</t>
  </si>
  <si>
    <t>507-55-1</t>
  </si>
  <si>
    <t>HFC-32</t>
  </si>
  <si>
    <t>75-10-5</t>
  </si>
  <si>
    <t>HFC-125</t>
  </si>
  <si>
    <t>354-33-6</t>
  </si>
  <si>
    <t>HFC-143a</t>
  </si>
  <si>
    <t>420-46-2</t>
  </si>
  <si>
    <t>HFC-227ea</t>
  </si>
  <si>
    <t>431-89-0</t>
  </si>
  <si>
    <t>HFC-236fa</t>
  </si>
  <si>
    <t>690-39-1</t>
  </si>
  <si>
    <t>HFC-245fa</t>
  </si>
  <si>
    <t>460-73-1</t>
  </si>
  <si>
    <t>HFC-365mfc</t>
  </si>
  <si>
    <t>406-58-6</t>
  </si>
  <si>
    <t>PFC-218</t>
  </si>
  <si>
    <t>76-19-7</t>
  </si>
  <si>
    <t>PFC-318</t>
  </si>
  <si>
    <t>115-25-3</t>
  </si>
  <si>
    <t>NPOC (non-precursor organics, other/not spec)</t>
  </si>
  <si>
    <t>406-78-0</t>
  </si>
  <si>
    <t>Chlorinated dioxins &amp; furans (Calif TCDD equiv)</t>
  </si>
  <si>
    <t>1746-01-6</t>
  </si>
  <si>
    <t>Phenols (chlorinated)</t>
  </si>
  <si>
    <t>75-44-5</t>
  </si>
  <si>
    <t>Ethane</t>
  </si>
  <si>
    <t>74-84-0</t>
  </si>
  <si>
    <t>Methane (obsolete)</t>
  </si>
  <si>
    <t>74-82-8</t>
  </si>
  <si>
    <t>Aluminum pollutant</t>
  </si>
  <si>
    <t>7429-90-5</t>
  </si>
  <si>
    <t>Antimony</t>
  </si>
  <si>
    <t>7440-36-0</t>
  </si>
  <si>
    <t>Arsenic (all)</t>
  </si>
  <si>
    <t>7440-38-2</t>
  </si>
  <si>
    <t>Beryllium (all) pollutant</t>
  </si>
  <si>
    <t>7440-41-7</t>
  </si>
  <si>
    <t>Bismuth</t>
  </si>
  <si>
    <t>7440-69-9</t>
  </si>
  <si>
    <t>Barium pollutant</t>
  </si>
  <si>
    <t>7440-39-3</t>
  </si>
  <si>
    <t>7440-43-9</t>
  </si>
  <si>
    <t>Calcium</t>
  </si>
  <si>
    <t>7440-72-2</t>
  </si>
  <si>
    <t>Chromium</t>
  </si>
  <si>
    <t>7440-47-3</t>
  </si>
  <si>
    <t>Chromium (hexavalent)</t>
  </si>
  <si>
    <t>18540-29-9</t>
  </si>
  <si>
    <t>Cobalt</t>
  </si>
  <si>
    <t>7440-48-4</t>
  </si>
  <si>
    <t>Copper (all) pollutant</t>
  </si>
  <si>
    <t>7440-50-8</t>
  </si>
  <si>
    <t>Germanium</t>
  </si>
  <si>
    <t>7440-56-4</t>
  </si>
  <si>
    <t>Iron pollutant</t>
  </si>
  <si>
    <t>7439-89-6</t>
  </si>
  <si>
    <t>Lead (all) pollutant</t>
  </si>
  <si>
    <t>7439-92-1</t>
  </si>
  <si>
    <t>Magnesium pollutant</t>
  </si>
  <si>
    <t>7439-95-4</t>
  </si>
  <si>
    <t>Manganese</t>
  </si>
  <si>
    <t>7439-96-5</t>
  </si>
  <si>
    <t>Molybdenum pollutant</t>
  </si>
  <si>
    <t>7439-98-7</t>
  </si>
  <si>
    <t>Nickel pollutant</t>
  </si>
  <si>
    <t>7440-02-0</t>
  </si>
  <si>
    <t>Mercury (all) pollutant</t>
  </si>
  <si>
    <t>7439-97-6</t>
  </si>
  <si>
    <t>Potassium (if not listed elsewhere)</t>
  </si>
  <si>
    <t>Rubidium</t>
  </si>
  <si>
    <t>7440-17-7</t>
  </si>
  <si>
    <t>7782-49-2</t>
  </si>
  <si>
    <t>Strontium</t>
  </si>
  <si>
    <t>7440-24-6</t>
  </si>
  <si>
    <t>Sodium (if not listed elsewhere)</t>
  </si>
  <si>
    <t>7440-23-5</t>
  </si>
  <si>
    <t>Sodium hydroxide (NaOH)</t>
  </si>
  <si>
    <t>1310-73-2</t>
  </si>
  <si>
    <t>Tellurium</t>
  </si>
  <si>
    <t>13494-80-9</t>
  </si>
  <si>
    <t>Thallium</t>
  </si>
  <si>
    <t>7440-28-0</t>
  </si>
  <si>
    <t>Tin</t>
  </si>
  <si>
    <t>7440-31-5</t>
  </si>
  <si>
    <t>Titanium pollutant</t>
  </si>
  <si>
    <t>7440-32-6</t>
  </si>
  <si>
    <t>Samarium</t>
  </si>
  <si>
    <t>7440-19-9</t>
  </si>
  <si>
    <t>Vanadium Oxide</t>
  </si>
  <si>
    <t>1314-62-1</t>
  </si>
  <si>
    <t>Vanadium Pentoxide</t>
  </si>
  <si>
    <t>Yttrium</t>
  </si>
  <si>
    <t>7440-65-5</t>
  </si>
  <si>
    <t>Zinc pollutant</t>
  </si>
  <si>
    <t>7440-66-6</t>
  </si>
  <si>
    <t>Zirconium pollutant</t>
  </si>
  <si>
    <t>7440-65-7</t>
  </si>
  <si>
    <t>Chromium (trivalent)</t>
  </si>
  <si>
    <t>Diesel Engine Exhaust Particulate Matter</t>
  </si>
  <si>
    <t>Hydrochloric acid mist pollutant</t>
  </si>
  <si>
    <t>7647-01-0</t>
  </si>
  <si>
    <t>Nitric acid mist pollutant</t>
  </si>
  <si>
    <t>7697-37-2</t>
  </si>
  <si>
    <t>Phosphoric Acid mist pollutant</t>
  </si>
  <si>
    <t>7664-38-2</t>
  </si>
  <si>
    <t>Sulfuric Acid mist pollutant</t>
  </si>
  <si>
    <t>7664-93-9</t>
  </si>
  <si>
    <t>Hydrofluoric acid mist pollutant</t>
  </si>
  <si>
    <t>7664-39-3</t>
  </si>
  <si>
    <t>Hydrobromic acid</t>
  </si>
  <si>
    <t>10035-10-6</t>
  </si>
  <si>
    <t>Fluorides (all)</t>
  </si>
  <si>
    <t>16984-48-8</t>
  </si>
  <si>
    <t>Nitrates (if not listed elsewhere)</t>
  </si>
  <si>
    <t>Sulfates (if not listed elsewhere)</t>
  </si>
  <si>
    <t>14808-79-8</t>
  </si>
  <si>
    <t>105-60-2</t>
  </si>
  <si>
    <t>Asbestos pollutant</t>
  </si>
  <si>
    <t>1332-21-4</t>
  </si>
  <si>
    <t>Cellulose</t>
  </si>
  <si>
    <t>9004-34-6</t>
  </si>
  <si>
    <t>7631-86-9</t>
  </si>
  <si>
    <t>PAH's (non-speciated)</t>
  </si>
  <si>
    <t>Radionuclides pollutant</t>
  </si>
  <si>
    <t>PAH's (benzo[a]pyrene equiv)</t>
  </si>
  <si>
    <t>83-32-9</t>
  </si>
  <si>
    <t>Phosphorus</t>
  </si>
  <si>
    <t>7723-14-0</t>
  </si>
  <si>
    <t>Nitrogen Dioxide (NO2)</t>
  </si>
  <si>
    <t>10102-44-0</t>
  </si>
  <si>
    <t>Nitrous Oxide (N2O)</t>
  </si>
  <si>
    <t>10024-97-2</t>
  </si>
  <si>
    <t>Nitrogen Tetroxide (N2O4)</t>
  </si>
  <si>
    <t>10544-72-6</t>
  </si>
  <si>
    <t>Sulfur Dioxide (SO2)</t>
  </si>
  <si>
    <t>Carbon Monoxide (CO) pollutant</t>
  </si>
  <si>
    <t>630-08-0</t>
  </si>
  <si>
    <t>Hydrogen Sulfide (H2S)</t>
  </si>
  <si>
    <t>Carbonyl Sulfide (COS)</t>
  </si>
  <si>
    <t>463-58-1</t>
  </si>
  <si>
    <t>Carbon Dioxide, non-biogenic CO2</t>
  </si>
  <si>
    <t>124-38-9</t>
  </si>
  <si>
    <t>Carbon Dioxide, biogenic CO2</t>
  </si>
  <si>
    <t>Methane (CH4)</t>
  </si>
  <si>
    <t>302-01-2</t>
  </si>
  <si>
    <t>Ammonia (NH3) pollutant</t>
  </si>
  <si>
    <t>7664-41-7</t>
  </si>
  <si>
    <t>Bromine</t>
  </si>
  <si>
    <t>7726-95-6</t>
  </si>
  <si>
    <t>Chlorine pollutant</t>
  </si>
  <si>
    <t>7782-50-5</t>
  </si>
  <si>
    <t>Fluorine</t>
  </si>
  <si>
    <t>7782-41-4</t>
  </si>
  <si>
    <t>Iodine</t>
  </si>
  <si>
    <t>7553-56-2</t>
  </si>
  <si>
    <t>7784-42-1</t>
  </si>
  <si>
    <t>Hydrogen Bromide (HBr)</t>
  </si>
  <si>
    <t>Hydrogen Chloride (HCl)</t>
  </si>
  <si>
    <t>Hydrogen Fluoride (HF)</t>
  </si>
  <si>
    <t>Hydrogen Cyanide (HCN)</t>
  </si>
  <si>
    <t>74-90-8</t>
  </si>
  <si>
    <t>7803-51-2</t>
  </si>
  <si>
    <t>Phosphorous Pentoxide (P2O5)</t>
  </si>
  <si>
    <t>1314-56-3</t>
  </si>
  <si>
    <t>Sulfur Trioxide (SO3)</t>
  </si>
  <si>
    <t>7446-71-9</t>
  </si>
  <si>
    <t>10028-15-6</t>
  </si>
  <si>
    <t>Sulfur hexafluoride (SF6)</t>
  </si>
  <si>
    <t>2551-62-4</t>
  </si>
  <si>
    <t>Sulfuryl fluoride (SO2F2)</t>
  </si>
  <si>
    <t>2699-79-8</t>
  </si>
  <si>
    <t>Boron trifluoride (BF3)</t>
  </si>
  <si>
    <t>Nitrogen Trifluoride</t>
  </si>
  <si>
    <t>7783-54-2</t>
  </si>
  <si>
    <r>
      <rPr>
        <b/>
        <sz val="10.5"/>
        <color theme="1"/>
        <rFont val="Corbel"/>
        <family val="2"/>
      </rPr>
      <t xml:space="preserve">Generic Distance Multiplier Tool: </t>
    </r>
    <r>
      <rPr>
        <sz val="10.5"/>
        <color theme="1"/>
        <rFont val="Corbel"/>
        <family val="2"/>
      </rPr>
      <t>This distance multiplier tool refines the screening values to represent adjusted risk and hazard impacts that can be expected with farther distances from the source of emissions.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</si>
</sst>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
    <numFmt numFmtId="167" formatCode="0.00.E+00"/>
  </numFmts>
  <fonts count="48">
    <font>
      <sz val="11"/>
      <color theme="1"/>
      <name val="Calibri"/>
      <family val="2"/>
      <scheme val="minor"/>
    </font>
    <font>
      <sz val="10"/>
      <color theme="1"/>
      <name val="Calibri"/>
      <family val="2"/>
      <scheme val="minor"/>
    </font>
    <font>
      <b/>
      <sz val="11"/>
      <color theme="1"/>
      <name val="Calibri"/>
      <family val="2"/>
      <scheme val="minor"/>
    </font>
    <font>
      <sz val="10"/>
      <name val="Arial"/>
      <family val="2"/>
    </font>
    <font>
      <sz val="10"/>
      <color theme="1"/>
      <name val="r_ansi"/>
      <family val="3"/>
    </font>
    <font>
      <b/>
      <sz val="10"/>
      <color theme="1"/>
      <name val="Calibri"/>
      <family val="2"/>
      <scheme val="minor"/>
    </font>
    <font>
      <sz val="11"/>
      <name val="Calibri"/>
      <family val="2"/>
      <scheme val="minor"/>
    </font>
    <font>
      <sz val="12"/>
      <color theme="1"/>
      <name val="Calibri"/>
      <family val="2"/>
      <scheme val="minor"/>
    </font>
    <font>
      <sz val="12"/>
      <name val="Calibri"/>
      <family val="2"/>
      <scheme val="minor"/>
    </font>
    <font>
      <sz val="11"/>
      <color theme="0"/>
      <name val="Calibri"/>
      <family val="2"/>
      <scheme val="minor"/>
    </font>
    <font>
      <sz val="10"/>
      <color theme="0"/>
      <name val="Calibri"/>
      <family val="2"/>
      <scheme val="minor"/>
    </font>
    <font>
      <sz val="11"/>
      <color theme="3"/>
      <name val="Calibri"/>
      <family val="2"/>
      <scheme val="minor"/>
    </font>
    <font>
      <b/>
      <sz val="11"/>
      <color theme="3"/>
      <name val="Calibri"/>
      <family val="2"/>
    </font>
    <font>
      <b/>
      <sz val="14"/>
      <color theme="3"/>
      <name val="Calibri"/>
      <family val="2"/>
    </font>
    <font>
      <b/>
      <sz val="20"/>
      <color theme="0"/>
      <name val="Calibri"/>
      <family val="2"/>
      <scheme val="minor"/>
    </font>
    <font>
      <sz val="20"/>
      <color theme="0"/>
      <name val="Calibri"/>
      <family val="2"/>
      <scheme val="minor"/>
    </font>
    <font>
      <b/>
      <sz val="10"/>
      <color theme="0"/>
      <name val="Calibri"/>
      <family val="2"/>
      <scheme val="minor"/>
    </font>
    <font>
      <b/>
      <sz val="14"/>
      <color theme="0"/>
      <name val="Calibri"/>
      <family val="2"/>
      <scheme val="minor"/>
    </font>
    <font>
      <b/>
      <sz val="16"/>
      <color theme="0"/>
      <name val="Calibri"/>
      <family val="2"/>
      <scheme val="minor"/>
    </font>
    <font>
      <b/>
      <sz val="8"/>
      <color theme="0"/>
      <name val="Calibri"/>
      <family val="2"/>
      <scheme val="minor"/>
    </font>
    <font>
      <sz val="10"/>
      <name val="Calibri"/>
      <family val="2"/>
      <scheme val="minor"/>
    </font>
    <font>
      <b/>
      <sz val="14"/>
      <color theme="5"/>
      <name val="Calibri"/>
      <family val="2"/>
      <scheme val="minor"/>
    </font>
    <font>
      <sz val="22"/>
      <color theme="0"/>
      <name val="Calibri"/>
      <family val="2"/>
      <scheme val="minor"/>
    </font>
    <font>
      <b/>
      <sz val="16"/>
      <color theme="1" tint="0.34998626667073579"/>
      <name val="Calibri"/>
      <family val="2"/>
      <scheme val="minor"/>
    </font>
    <font>
      <b/>
      <sz val="11"/>
      <color theme="3"/>
      <name val="Calibri"/>
      <family val="2"/>
      <scheme val="minor"/>
    </font>
    <font>
      <b/>
      <sz val="11"/>
      <color theme="0"/>
      <name val="Calibri"/>
      <family val="2"/>
      <scheme val="minor"/>
    </font>
    <font>
      <b/>
      <sz val="20"/>
      <color theme="4" tint="-0.249977111117893"/>
      <name val="Calibri"/>
      <family val="2"/>
      <scheme val="minor"/>
    </font>
    <font>
      <b/>
      <sz val="22"/>
      <color theme="4" tint="-0.249977111117893"/>
      <name val="Calibri"/>
      <family val="2"/>
      <scheme val="minor"/>
    </font>
    <font>
      <sz val="14"/>
      <color theme="0"/>
      <name val="Calibri"/>
      <family val="2"/>
      <scheme val="minor"/>
    </font>
    <font>
      <b/>
      <sz val="14"/>
      <color theme="3"/>
      <name val="Calibri"/>
      <family val="2"/>
      <scheme val="minor"/>
    </font>
    <font>
      <sz val="14"/>
      <color theme="3"/>
      <name val="Calibri"/>
      <family val="2"/>
      <scheme val="minor"/>
    </font>
    <font>
      <b/>
      <sz val="16"/>
      <color theme="3"/>
      <name val="Calibri"/>
      <family val="2"/>
      <scheme val="minor"/>
    </font>
    <font>
      <b/>
      <sz val="8"/>
      <color theme="3"/>
      <name val="Calibri"/>
      <family val="2"/>
      <scheme val="minor"/>
    </font>
    <font>
      <b/>
      <sz val="18"/>
      <color theme="3"/>
      <name val="Calibri"/>
      <family val="2"/>
      <scheme val="minor"/>
    </font>
    <font>
      <b/>
      <sz val="10"/>
      <name val="Calibri"/>
      <family val="2"/>
      <scheme val="minor"/>
    </font>
    <font>
      <u/>
      <sz val="10"/>
      <name val="r_ansi"/>
      <family val="3"/>
    </font>
    <font>
      <sz val="10"/>
      <name val="r_ansi"/>
      <family val="3"/>
    </font>
    <font>
      <b/>
      <sz val="12"/>
      <color theme="3"/>
      <name val="Calibri"/>
      <family val="2"/>
      <scheme val="minor"/>
    </font>
    <font>
      <b/>
      <vertAlign val="superscript"/>
      <sz val="12"/>
      <color theme="3"/>
      <name val="Calibri"/>
      <family val="2"/>
      <scheme val="minor"/>
    </font>
    <font>
      <b/>
      <sz val="20"/>
      <color theme="5" tint="-0.249977111117893"/>
      <name val="Calibri"/>
      <family val="2"/>
      <scheme val="minor"/>
    </font>
    <font>
      <sz val="6"/>
      <color theme="5" tint="-0.249977111117893"/>
      <name val="Calibri"/>
      <family val="2"/>
      <scheme val="minor"/>
    </font>
    <font>
      <b/>
      <sz val="6"/>
      <color theme="5" tint="-0.249977111117893"/>
      <name val="Calibri"/>
      <family val="2"/>
      <scheme val="minor"/>
    </font>
    <font>
      <b/>
      <sz val="8"/>
      <color theme="1" tint="0.34998626667073579"/>
      <name val="Calibri"/>
      <family val="2"/>
      <scheme val="minor"/>
    </font>
    <font>
      <sz val="10.5"/>
      <color theme="1"/>
      <name val="Corbel"/>
      <family val="2"/>
    </font>
    <font>
      <b/>
      <sz val="10.5"/>
      <color theme="1"/>
      <name val="Corbel"/>
      <family val="2"/>
    </font>
    <font>
      <sz val="12"/>
      <color theme="0"/>
      <name val="Calibri"/>
      <family val="2"/>
      <scheme val="minor"/>
    </font>
    <font>
      <sz val="8"/>
      <color theme="3"/>
      <name val="Calibri"/>
      <family val="2"/>
      <scheme val="minor"/>
    </font>
    <font>
      <u/>
      <sz val="11"/>
      <color theme="10"/>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bgColor indexed="64"/>
      </patternFill>
    </fill>
    <fill>
      <patternFill patternType="solid">
        <fgColor theme="4" tint="-0.249977111117893"/>
        <bgColor indexed="64"/>
      </patternFill>
    </fill>
    <fill>
      <patternFill patternType="darkUp">
        <fgColor theme="0" tint="-0.34998626667073579"/>
        <bgColor theme="0" tint="-0.14999847407452621"/>
      </patternFill>
    </fill>
    <fill>
      <patternFill patternType="solid">
        <fgColor theme="0"/>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3"/>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2" tint="-0.89999084444715716"/>
        <bgColor indexed="64"/>
      </patternFill>
    </fill>
  </fills>
  <borders count="30">
    <border>
      <left/>
      <right/>
      <top/>
      <bottom/>
      <diagonal/>
    </border>
    <border>
      <left style="thin">
        <color auto="1"/>
      </left>
      <right style="thin">
        <color auto="1"/>
      </right>
      <top style="thin">
        <color auto="1"/>
      </top>
      <bottom style="thin">
        <color auto="1"/>
      </bottom>
      <diagonal/>
    </border>
    <border>
      <left/>
      <right/>
      <top/>
      <bottom style="thick">
        <color auto="1"/>
      </bottom>
      <diagonal/>
    </border>
    <border>
      <left style="thin">
        <color auto="1"/>
      </left>
      <right style="thin">
        <color auto="1"/>
      </right>
      <top/>
      <bottom style="thin">
        <color auto="1"/>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style="thin">
        <color theme="0"/>
      </right>
      <top/>
      <bottom style="thin">
        <color theme="0"/>
      </bottom>
      <diagonal/>
    </border>
    <border>
      <left/>
      <right/>
      <top/>
      <bottom style="thin">
        <color auto="1"/>
      </bottom>
      <diagonal/>
    </border>
    <border>
      <left style="thin">
        <color theme="0"/>
      </left>
      <right/>
      <top style="thin">
        <color theme="0"/>
      </top>
      <bottom style="thin">
        <color theme="0"/>
      </bottom>
      <diagonal/>
    </border>
    <border>
      <left style="thin">
        <color auto="1"/>
      </left>
      <right style="thin">
        <color auto="1"/>
      </right>
      <top style="thin">
        <color auto="1"/>
      </top>
      <bottom/>
      <diagonal/>
    </border>
    <border>
      <left style="thin">
        <color theme="0"/>
      </left>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right style="thin">
        <color theme="0"/>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n">
        <color theme="3"/>
      </left>
      <right style="thin">
        <color auto="1"/>
      </right>
      <top style="thin">
        <color theme="3"/>
      </top>
      <bottom style="thin">
        <color theme="3"/>
      </bottom>
      <diagonal/>
    </border>
    <border>
      <left style="thin">
        <color auto="1"/>
      </left>
      <right style="thin">
        <color theme="3"/>
      </right>
      <top style="thin">
        <color theme="3"/>
      </top>
      <bottom style="thin">
        <color theme="3"/>
      </bottom>
      <diagonal/>
    </border>
    <border>
      <left/>
      <right style="thin">
        <color theme="3"/>
      </right>
      <top style="thin">
        <color theme="3"/>
      </top>
      <bottom style="thin">
        <color theme="3"/>
      </bottom>
      <diagonal/>
    </border>
    <border>
      <left/>
      <right style="thin">
        <color theme="3"/>
      </right>
      <top style="thin">
        <color theme="3"/>
      </top>
      <bottom style="thin">
        <color auto="1"/>
      </bottom>
      <diagonal/>
    </border>
    <border>
      <left/>
      <right style="thin">
        <color theme="0"/>
      </right>
      <top style="thin">
        <color theme="0"/>
      </top>
      <bottom style="thin">
        <color theme="0"/>
      </bottom>
      <diagonal/>
    </border>
    <border>
      <left/>
      <right style="thin">
        <color auto="1"/>
      </right>
      <top/>
      <bottom/>
      <diagonal/>
    </border>
    <border>
      <left style="thin">
        <color theme="0"/>
      </left>
      <right style="thin">
        <color theme="0"/>
      </right>
      <top style="thin">
        <color theme="0"/>
      </top>
      <bottom/>
      <diagonal/>
    </border>
  </borders>
  <cellStyleXfs count="3">
    <xf numFmtId="0" fontId="0" fillId="0" borderId="0"/>
    <xf numFmtId="0" fontId="3" fillId="0" borderId="0"/>
    <xf numFmtId="0" fontId="47" fillId="0" borderId="0" applyNumberFormat="0" applyFill="0" applyBorder="0" applyAlignment="0" applyProtection="0"/>
  </cellStyleXfs>
  <cellXfs count="169">
    <xf numFmtId="0" fontId="0" fillId="0" borderId="0" xfId="0"/>
    <xf numFmtId="11" fontId="0" fillId="0" borderId="0" xfId="0" applyNumberFormat="1"/>
    <xf numFmtId="0" fontId="0" fillId="0" borderId="0" xfId="0" applyAlignment="1">
      <alignment wrapText="1"/>
    </xf>
    <xf numFmtId="0" fontId="0" fillId="0" borderId="0" xfId="0" applyAlignment="1">
      <alignment horizontal="center"/>
    </xf>
    <xf numFmtId="0" fontId="0" fillId="0" borderId="0" xfId="0" applyAlignment="1">
      <alignment horizontal="right"/>
    </xf>
    <xf numFmtId="16" fontId="0" fillId="0" borderId="0" xfId="0" applyNumberFormat="1" applyAlignment="1">
      <alignment horizontal="center"/>
    </xf>
    <xf numFmtId="0" fontId="0" fillId="0" borderId="1" xfId="0" applyBorder="1" applyAlignment="1">
      <alignment horizontal="center"/>
    </xf>
    <xf numFmtId="0" fontId="0" fillId="0" borderId="0" xfId="0" applyAlignment="1">
      <alignment horizontal="center" wrapText="1"/>
    </xf>
    <xf numFmtId="0" fontId="11" fillId="0" borderId="0" xfId="0" applyFont="1"/>
    <xf numFmtId="0" fontId="12" fillId="0" borderId="0" xfId="0" applyFont="1" applyAlignment="1">
      <alignment horizontal="left"/>
    </xf>
    <xf numFmtId="0" fontId="11" fillId="0" borderId="0" xfId="0" applyFont="1" applyAlignment="1">
      <alignment horizontal="right"/>
    </xf>
    <xf numFmtId="167" fontId="9" fillId="7" borderId="0" xfId="0" applyNumberFormat="1" applyFont="1" applyFill="1" applyAlignment="1">
      <alignment horizontal="center" vertical="center"/>
    </xf>
    <xf numFmtId="0" fontId="0" fillId="0" borderId="0" xfId="0" applyAlignment="1">
      <alignment vertical="center"/>
    </xf>
    <xf numFmtId="0" fontId="0" fillId="0" borderId="3" xfId="0" applyBorder="1" applyAlignment="1">
      <alignment horizontal="center"/>
    </xf>
    <xf numFmtId="164" fontId="6" fillId="0" borderId="3" xfId="1" applyNumberFormat="1" applyFont="1" applyBorder="1" applyAlignment="1">
      <alignment horizontal="center"/>
    </xf>
    <xf numFmtId="164" fontId="6" fillId="0" borderId="1" xfId="1" applyNumberFormat="1" applyFont="1" applyBorder="1" applyAlignment="1">
      <alignment horizontal="center"/>
    </xf>
    <xf numFmtId="166" fontId="0" fillId="0" borderId="0" xfId="0" applyNumberFormat="1" applyAlignment="1">
      <alignment horizontal="center"/>
    </xf>
    <xf numFmtId="166" fontId="0" fillId="4" borderId="3" xfId="0" applyNumberFormat="1" applyFill="1" applyBorder="1" applyAlignment="1">
      <alignment horizontal="center"/>
    </xf>
    <xf numFmtId="166" fontId="0" fillId="4" borderId="1" xfId="0" applyNumberFormat="1" applyFill="1" applyBorder="1" applyAlignment="1">
      <alignment horizontal="center"/>
    </xf>
    <xf numFmtId="0" fontId="0" fillId="4" borderId="3" xfId="0" applyFill="1" applyBorder="1" applyAlignment="1">
      <alignment wrapText="1"/>
    </xf>
    <xf numFmtId="0" fontId="0" fillId="5" borderId="3" xfId="0" applyFill="1" applyBorder="1" applyAlignment="1">
      <alignment wrapText="1"/>
    </xf>
    <xf numFmtId="0" fontId="0" fillId="4" borderId="1" xfId="0" applyFill="1" applyBorder="1" applyAlignment="1">
      <alignment wrapText="1"/>
    </xf>
    <xf numFmtId="0" fontId="0" fillId="5" borderId="1" xfId="0" applyFill="1" applyBorder="1" applyAlignment="1">
      <alignment wrapText="1"/>
    </xf>
    <xf numFmtId="0" fontId="7" fillId="0" borderId="1" xfId="0" applyFont="1" applyBorder="1" applyAlignment="1">
      <alignment horizontal="center" vertical="center" wrapText="1"/>
    </xf>
    <xf numFmtId="0" fontId="0" fillId="0" borderId="3" xfId="0" applyBorder="1" applyAlignment="1">
      <alignment horizontal="center" wrapText="1"/>
    </xf>
    <xf numFmtId="0" fontId="0" fillId="0" borderId="1" xfId="0" applyBorder="1" applyAlignment="1">
      <alignment horizontal="center" wrapText="1"/>
    </xf>
    <xf numFmtId="0" fontId="7" fillId="0" borderId="9" xfId="0" applyFont="1" applyBorder="1" applyAlignment="1">
      <alignment horizontal="center" vertical="center" wrapText="1"/>
    </xf>
    <xf numFmtId="0" fontId="7" fillId="0" borderId="1" xfId="0" applyFont="1" applyBorder="1" applyAlignment="1">
      <alignment horizontal="center"/>
    </xf>
    <xf numFmtId="164" fontId="7" fillId="0" borderId="1" xfId="0" applyNumberFormat="1" applyFont="1" applyBorder="1" applyAlignment="1">
      <alignment horizontal="center"/>
    </xf>
    <xf numFmtId="0" fontId="8" fillId="0" borderId="1" xfId="1" applyFont="1" applyBorder="1" applyAlignment="1">
      <alignment horizontal="center"/>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7" fillId="0" borderId="3" xfId="0" applyFont="1" applyBorder="1" applyAlignment="1">
      <alignment horizontal="center"/>
    </xf>
    <xf numFmtId="165" fontId="7" fillId="0" borderId="3" xfId="0" applyNumberFormat="1" applyFont="1" applyBorder="1" applyAlignment="1">
      <alignment horizontal="center"/>
    </xf>
    <xf numFmtId="164" fontId="7"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6" fontId="2" fillId="4" borderId="1" xfId="0" applyNumberFormat="1" applyFont="1" applyFill="1" applyBorder="1" applyAlignment="1">
      <alignment horizontal="center" vertical="center" wrapText="1"/>
    </xf>
    <xf numFmtId="0" fontId="0" fillId="2" borderId="0" xfId="0" applyFill="1"/>
    <xf numFmtId="0" fontId="0" fillId="9" borderId="0" xfId="0" applyFill="1"/>
    <xf numFmtId="0" fontId="0" fillId="3" borderId="0" xfId="0" applyFill="1"/>
    <xf numFmtId="0" fontId="0" fillId="2" borderId="15" xfId="0" applyFill="1" applyBorder="1"/>
    <xf numFmtId="0" fontId="0" fillId="2" borderId="16" xfId="0" applyFill="1" applyBorder="1"/>
    <xf numFmtId="0" fontId="14" fillId="13" borderId="14" xfId="0" applyFont="1" applyFill="1" applyBorder="1" applyAlignment="1">
      <alignment horizontal="center" vertical="center" wrapText="1"/>
    </xf>
    <xf numFmtId="0" fontId="0" fillId="2" borderId="17" xfId="0" applyFill="1" applyBorder="1"/>
    <xf numFmtId="0" fontId="0" fillId="2" borderId="18" xfId="0" applyFill="1" applyBorder="1"/>
    <xf numFmtId="0" fontId="0" fillId="2" borderId="19" xfId="0" applyFill="1" applyBorder="1"/>
    <xf numFmtId="0" fontId="0" fillId="2" borderId="0" xfId="0" applyFill="1" applyAlignment="1">
      <alignment vertical="center" wrapText="1"/>
    </xf>
    <xf numFmtId="0" fontId="9" fillId="13" borderId="4" xfId="0" applyFont="1" applyFill="1" applyBorder="1" applyAlignment="1">
      <alignment horizontal="center" vertical="center"/>
    </xf>
    <xf numFmtId="0" fontId="11" fillId="9" borderId="4" xfId="0" applyFont="1" applyFill="1" applyBorder="1" applyAlignment="1">
      <alignment vertical="center" wrapText="1"/>
    </xf>
    <xf numFmtId="0" fontId="0" fillId="2" borderId="19" xfId="0" applyFill="1" applyBorder="1" applyAlignment="1">
      <alignment vertical="center" wrapText="1"/>
    </xf>
    <xf numFmtId="0" fontId="0" fillId="2" borderId="20" xfId="0" applyFill="1" applyBorder="1"/>
    <xf numFmtId="0" fontId="0" fillId="2" borderId="21" xfId="0" applyFill="1" applyBorder="1"/>
    <xf numFmtId="0" fontId="0" fillId="2" borderId="21" xfId="0" applyFill="1" applyBorder="1" applyAlignment="1">
      <alignment vertical="center" wrapText="1"/>
    </xf>
    <xf numFmtId="0" fontId="0" fillId="2" borderId="22" xfId="0" applyFill="1" applyBorder="1" applyAlignment="1">
      <alignment vertical="center" wrapText="1"/>
    </xf>
    <xf numFmtId="0" fontId="0" fillId="2" borderId="0" xfId="0" applyFill="1" applyAlignment="1">
      <alignment horizontal="center" vertical="center" wrapText="1"/>
    </xf>
    <xf numFmtId="0" fontId="25" fillId="13" borderId="4" xfId="0" applyFont="1" applyFill="1" applyBorder="1" applyAlignment="1">
      <alignment horizontal="center" vertical="center"/>
    </xf>
    <xf numFmtId="0" fontId="4" fillId="2" borderId="0" xfId="0" applyFont="1" applyFill="1" applyAlignment="1">
      <alignment vertical="center"/>
    </xf>
    <xf numFmtId="0" fontId="25" fillId="13" borderId="4" xfId="0" applyFont="1" applyFill="1" applyBorder="1" applyAlignment="1">
      <alignment horizontal="center" vertical="center" wrapText="1"/>
    </xf>
    <xf numFmtId="0" fontId="35" fillId="2" borderId="0" xfId="0" applyFont="1" applyFill="1" applyAlignment="1">
      <alignment vertical="center"/>
    </xf>
    <xf numFmtId="0" fontId="36" fillId="2" borderId="0" xfId="0" applyFont="1" applyFill="1" applyAlignment="1">
      <alignment vertical="center"/>
    </xf>
    <xf numFmtId="0" fontId="4" fillId="0" borderId="0" xfId="0" applyFont="1" applyAlignment="1">
      <alignment vertical="center"/>
    </xf>
    <xf numFmtId="0" fontId="6" fillId="2" borderId="0" xfId="0" applyFont="1" applyFill="1"/>
    <xf numFmtId="11" fontId="0" fillId="2" borderId="0" xfId="0" applyNumberFormat="1" applyFill="1"/>
    <xf numFmtId="0" fontId="10" fillId="13" borderId="4" xfId="0" applyFont="1" applyFill="1" applyBorder="1" applyAlignment="1">
      <alignment horizontal="center" vertical="center" wrapText="1"/>
    </xf>
    <xf numFmtId="0" fontId="1" fillId="2" borderId="4" xfId="0" applyFont="1" applyFill="1" applyBorder="1" applyAlignment="1">
      <alignment horizontal="left" vertical="center" wrapText="1"/>
    </xf>
    <xf numFmtId="11" fontId="1" fillId="2" borderId="4" xfId="0" applyNumberFormat="1" applyFont="1" applyFill="1" applyBorder="1"/>
    <xf numFmtId="11" fontId="0" fillId="2" borderId="4" xfId="0" applyNumberFormat="1" applyFill="1" applyBorder="1"/>
    <xf numFmtId="0" fontId="5" fillId="2" borderId="4" xfId="0" applyFont="1" applyFill="1" applyBorder="1" applyAlignment="1">
      <alignment horizontal="left" vertical="center" wrapText="1"/>
    </xf>
    <xf numFmtId="11" fontId="33" fillId="2" borderId="4" xfId="0" applyNumberFormat="1" applyFont="1" applyFill="1" applyBorder="1"/>
    <xf numFmtId="0" fontId="40" fillId="3" borderId="0" xfId="0" applyFont="1" applyFill="1"/>
    <xf numFmtId="0" fontId="1" fillId="2" borderId="0" xfId="0" applyFont="1" applyFill="1"/>
    <xf numFmtId="0" fontId="11" fillId="2" borderId="0" xfId="0" applyFont="1" applyFill="1" applyAlignment="1">
      <alignment horizontal="center"/>
    </xf>
    <xf numFmtId="0" fontId="17" fillId="11" borderId="0" xfId="0" applyFont="1" applyFill="1" applyAlignment="1">
      <alignment horizontal="right" vertical="center"/>
    </xf>
    <xf numFmtId="0" fontId="17" fillId="11" borderId="5" xfId="0" applyFont="1" applyFill="1" applyBorder="1" applyAlignment="1">
      <alignment horizontal="right" vertical="center"/>
    </xf>
    <xf numFmtId="0" fontId="0" fillId="2" borderId="0" xfId="0" applyFill="1" applyAlignment="1">
      <alignment horizontal="center"/>
    </xf>
    <xf numFmtId="0" fontId="0" fillId="2" borderId="0" xfId="0" applyFill="1" applyAlignment="1">
      <alignment horizontal="right"/>
    </xf>
    <xf numFmtId="0" fontId="29" fillId="12" borderId="0" xfId="0" applyFont="1" applyFill="1" applyAlignment="1">
      <alignment horizontal="center" wrapText="1"/>
    </xf>
    <xf numFmtId="0" fontId="0" fillId="2" borderId="0" xfId="0" applyFill="1" applyAlignment="1">
      <alignment vertical="center"/>
    </xf>
    <xf numFmtId="0" fontId="37" fillId="2" borderId="0" xfId="0" applyFont="1" applyFill="1" applyAlignment="1">
      <alignment horizontal="left" vertical="center" wrapText="1"/>
    </xf>
    <xf numFmtId="0" fontId="21" fillId="3" borderId="0" xfId="0" applyFont="1" applyFill="1" applyAlignment="1">
      <alignment horizontal="center" wrapText="1"/>
    </xf>
    <xf numFmtId="0" fontId="0" fillId="3" borderId="0" xfId="0" applyFill="1" applyAlignment="1">
      <alignment vertical="center"/>
    </xf>
    <xf numFmtId="0" fontId="1" fillId="2" borderId="2" xfId="0" applyFont="1" applyFill="1" applyBorder="1"/>
    <xf numFmtId="0" fontId="0" fillId="2" borderId="2" xfId="0" applyFill="1" applyBorder="1" applyAlignment="1">
      <alignment horizontal="right"/>
    </xf>
    <xf numFmtId="0" fontId="29" fillId="12" borderId="2" xfId="0" applyFont="1" applyFill="1" applyBorder="1" applyAlignment="1">
      <alignment horizontal="center" vertical="center" wrapText="1"/>
    </xf>
    <xf numFmtId="0" fontId="11" fillId="2" borderId="2" xfId="0" applyFont="1" applyFill="1" applyBorder="1"/>
    <xf numFmtId="0" fontId="37" fillId="2" borderId="0" xfId="0" applyFont="1" applyFill="1" applyAlignment="1">
      <alignment vertical="center"/>
    </xf>
    <xf numFmtId="0" fontId="23" fillId="3" borderId="6" xfId="0" applyFont="1" applyFill="1" applyBorder="1" applyAlignment="1">
      <alignment horizontal="left" wrapText="1"/>
    </xf>
    <xf numFmtId="0" fontId="23" fillId="3" borderId="6" xfId="0" applyFont="1" applyFill="1" applyBorder="1" applyAlignment="1">
      <alignment horizontal="center" wrapText="1"/>
    </xf>
    <xf numFmtId="0" fontId="18" fillId="13" borderId="6" xfId="0" applyFont="1" applyFill="1" applyBorder="1" applyAlignment="1">
      <alignment horizontal="center" wrapText="1"/>
    </xf>
    <xf numFmtId="0" fontId="31" fillId="3" borderId="6" xfId="0" applyFont="1" applyFill="1" applyBorder="1" applyAlignment="1">
      <alignment horizontal="center" wrapText="1"/>
    </xf>
    <xf numFmtId="0" fontId="29" fillId="3" borderId="6" xfId="0" applyFont="1" applyFill="1" applyBorder="1" applyAlignment="1">
      <alignment horizontal="center" wrapText="1"/>
    </xf>
    <xf numFmtId="0" fontId="19" fillId="3" borderId="0" xfId="0" applyFont="1" applyFill="1"/>
    <xf numFmtId="0" fontId="41" fillId="3" borderId="0" xfId="0" applyFont="1" applyFill="1"/>
    <xf numFmtId="0" fontId="34" fillId="3" borderId="6" xfId="0" applyFont="1" applyFill="1" applyBorder="1" applyAlignment="1">
      <alignment horizontal="left" shrinkToFit="1"/>
    </xf>
    <xf numFmtId="0" fontId="42" fillId="3" borderId="6" xfId="0" applyFont="1" applyFill="1" applyBorder="1" applyAlignment="1">
      <alignment horizontal="center" vertical="center" wrapText="1"/>
    </xf>
    <xf numFmtId="0" fontId="16" fillId="13" borderId="6" xfId="0" applyFont="1" applyFill="1" applyBorder="1" applyAlignment="1">
      <alignment horizontal="center" vertical="center" wrapText="1"/>
    </xf>
    <xf numFmtId="0" fontId="32" fillId="3" borderId="6" xfId="0" applyFont="1" applyFill="1" applyBorder="1" applyAlignment="1">
      <alignment horizontal="center" vertical="center" wrapText="1"/>
    </xf>
    <xf numFmtId="0" fontId="32" fillId="3" borderId="4" xfId="0" applyFont="1" applyFill="1" applyBorder="1" applyAlignment="1">
      <alignment horizontal="center" vertical="center" wrapText="1"/>
    </xf>
    <xf numFmtId="0" fontId="40" fillId="3" borderId="0" xfId="0" applyFont="1" applyFill="1" applyAlignment="1">
      <alignment vertical="center"/>
    </xf>
    <xf numFmtId="11" fontId="11" fillId="8" borderId="0" xfId="0" applyNumberFormat="1" applyFont="1" applyFill="1" applyAlignment="1">
      <alignment horizontal="right" vertical="center"/>
    </xf>
    <xf numFmtId="11" fontId="0" fillId="8" borderId="13" xfId="0" applyNumberFormat="1" applyFill="1" applyBorder="1" applyAlignment="1">
      <alignment horizontal="center" vertical="center"/>
    </xf>
    <xf numFmtId="0" fontId="20" fillId="2" borderId="0" xfId="0" applyFont="1" applyFill="1" applyAlignment="1">
      <alignment horizontal="left" indent="1"/>
    </xf>
    <xf numFmtId="11" fontId="0" fillId="2" borderId="0" xfId="0" applyNumberFormat="1" applyFill="1" applyAlignment="1">
      <alignment horizontal="center"/>
    </xf>
    <xf numFmtId="11" fontId="11" fillId="2" borderId="0" xfId="0" applyNumberFormat="1" applyFont="1" applyFill="1" applyAlignment="1">
      <alignment horizontal="center"/>
    </xf>
    <xf numFmtId="0" fontId="1" fillId="3" borderId="0" xfId="0" applyFont="1" applyFill="1"/>
    <xf numFmtId="0" fontId="0" fillId="3" borderId="0" xfId="0" applyFill="1" applyAlignment="1">
      <alignment horizontal="right"/>
    </xf>
    <xf numFmtId="0" fontId="0" fillId="3" borderId="0" xfId="0" applyFill="1" applyAlignment="1">
      <alignment horizontal="center"/>
    </xf>
    <xf numFmtId="0" fontId="11" fillId="3" borderId="0" xfId="0" applyFont="1" applyFill="1" applyAlignment="1">
      <alignment horizontal="center"/>
    </xf>
    <xf numFmtId="1" fontId="26" fillId="9" borderId="26" xfId="0" applyNumberFormat="1" applyFont="1" applyFill="1" applyBorder="1" applyAlignment="1" applyProtection="1">
      <alignment horizontal="center" vertical="center"/>
      <protection locked="0"/>
    </xf>
    <xf numFmtId="0" fontId="27" fillId="9" borderId="25" xfId="0" applyFont="1" applyFill="1" applyBorder="1" applyAlignment="1" applyProtection="1">
      <alignment horizontal="center" vertical="center"/>
      <protection locked="0"/>
    </xf>
    <xf numFmtId="11" fontId="30" fillId="14" borderId="0" xfId="0" applyNumberFormat="1" applyFont="1" applyFill="1" applyAlignment="1" applyProtection="1">
      <alignment horizontal="center" vertical="center"/>
      <protection locked="0"/>
    </xf>
    <xf numFmtId="0" fontId="0" fillId="0" borderId="0" xfId="0" applyAlignment="1" applyProtection="1">
      <alignment horizontal="center"/>
      <protection hidden="1"/>
    </xf>
    <xf numFmtId="166" fontId="0" fillId="0" borderId="0" xfId="0" applyNumberFormat="1" applyAlignment="1" applyProtection="1">
      <alignment horizontal="center"/>
      <protection hidden="1"/>
    </xf>
    <xf numFmtId="0" fontId="0" fillId="0" borderId="0" xfId="0" applyProtection="1">
      <protection hidden="1"/>
    </xf>
    <xf numFmtId="11" fontId="11" fillId="10" borderId="0" xfId="0" applyNumberFormat="1" applyFont="1" applyFill="1" applyAlignment="1" applyProtection="1">
      <alignment horizontal="center" vertical="center"/>
      <protection hidden="1"/>
    </xf>
    <xf numFmtId="164" fontId="17" fillId="13" borderId="0" xfId="0" applyNumberFormat="1" applyFont="1" applyFill="1" applyAlignment="1">
      <alignment horizontal="center"/>
    </xf>
    <xf numFmtId="2" fontId="0" fillId="2" borderId="13" xfId="0" applyNumberFormat="1" applyFill="1" applyBorder="1" applyAlignment="1" applyProtection="1">
      <alignment horizontal="center" vertical="center"/>
      <protection hidden="1"/>
    </xf>
    <xf numFmtId="164" fontId="39" fillId="14" borderId="11" xfId="0" applyNumberFormat="1" applyFont="1" applyFill="1" applyBorder="1" applyAlignment="1">
      <alignment horizontal="center" vertical="center"/>
    </xf>
    <xf numFmtId="164" fontId="39" fillId="14" borderId="1" xfId="0" applyNumberFormat="1" applyFont="1" applyFill="1" applyBorder="1" applyAlignment="1">
      <alignment horizontal="center" vertical="center"/>
    </xf>
    <xf numFmtId="0" fontId="9" fillId="15" borderId="0" xfId="0" applyFont="1" applyFill="1" applyAlignment="1" applyProtection="1">
      <alignment horizontal="center"/>
      <protection hidden="1"/>
    </xf>
    <xf numFmtId="0" fontId="9" fillId="15" borderId="1" xfId="0" applyFont="1" applyFill="1" applyBorder="1" applyAlignment="1" applyProtection="1">
      <alignment horizontal="center"/>
      <protection hidden="1"/>
    </xf>
    <xf numFmtId="0" fontId="0" fillId="4" borderId="3" xfId="0" applyFill="1" applyBorder="1" applyAlignment="1" applyProtection="1">
      <alignment horizontal="center"/>
      <protection locked="0"/>
    </xf>
    <xf numFmtId="0" fontId="0" fillId="4" borderId="1" xfId="0" applyFill="1" applyBorder="1" applyAlignment="1" applyProtection="1">
      <alignment horizontal="center"/>
      <protection locked="0"/>
    </xf>
    <xf numFmtId="0" fontId="0" fillId="4" borderId="3" xfId="0" applyFill="1" applyBorder="1" applyAlignment="1" applyProtection="1">
      <alignment wrapText="1"/>
      <protection locked="0"/>
    </xf>
    <xf numFmtId="0" fontId="0" fillId="4" borderId="1" xfId="0" applyFill="1" applyBorder="1" applyAlignment="1" applyProtection="1">
      <alignment wrapText="1"/>
      <protection locked="0"/>
    </xf>
    <xf numFmtId="0" fontId="0" fillId="5" borderId="1" xfId="0" applyFill="1" applyBorder="1" applyAlignment="1" applyProtection="1">
      <alignment wrapText="1"/>
      <protection locked="0"/>
    </xf>
    <xf numFmtId="0" fontId="0" fillId="5" borderId="3" xfId="0" applyFill="1" applyBorder="1" applyAlignment="1" applyProtection="1">
      <alignment wrapText="1"/>
      <protection locked="0"/>
    </xf>
    <xf numFmtId="0" fontId="0" fillId="0" borderId="0" xfId="0" applyFill="1"/>
    <xf numFmtId="0" fontId="0" fillId="0" borderId="0" xfId="0" applyFill="1" applyAlignment="1">
      <alignment horizontal="center"/>
    </xf>
    <xf numFmtId="11" fontId="0" fillId="0" borderId="0" xfId="0" applyNumberFormat="1" applyFill="1"/>
    <xf numFmtId="0" fontId="10" fillId="6" borderId="29" xfId="0" applyFont="1" applyFill="1" applyBorder="1" applyAlignment="1">
      <alignment horizontal="center" vertical="center" wrapText="1"/>
    </xf>
    <xf numFmtId="0" fontId="9" fillId="7" borderId="0" xfId="0" applyFont="1" applyFill="1" applyBorder="1" applyAlignment="1">
      <alignment horizontal="center" wrapText="1"/>
    </xf>
    <xf numFmtId="0" fontId="0" fillId="0" borderId="0" xfId="0" applyBorder="1"/>
    <xf numFmtId="0" fontId="45" fillId="16" borderId="10" xfId="0" applyFont="1" applyFill="1" applyBorder="1" applyAlignment="1">
      <alignment horizontal="left" vertical="center" shrinkToFit="1"/>
    </xf>
    <xf numFmtId="0" fontId="9" fillId="16" borderId="0" xfId="0" applyFont="1" applyFill="1" applyAlignment="1">
      <alignment horizontal="center" vertical="center"/>
    </xf>
    <xf numFmtId="11" fontId="28" fillId="16" borderId="0" xfId="0" applyNumberFormat="1" applyFont="1" applyFill="1" applyAlignment="1" applyProtection="1">
      <alignment horizontal="center" vertical="center"/>
      <protection locked="0"/>
    </xf>
    <xf numFmtId="0" fontId="46" fillId="2" borderId="0" xfId="0" applyFont="1" applyFill="1" applyAlignment="1">
      <alignment horizontal="left"/>
    </xf>
    <xf numFmtId="0" fontId="47" fillId="9" borderId="0" xfId="2" applyFill="1" applyBorder="1" applyAlignment="1">
      <alignment vertical="center" wrapText="1"/>
    </xf>
    <xf numFmtId="0" fontId="0" fillId="0" borderId="0" xfId="0" applyFill="1" applyAlignment="1">
      <alignment wrapText="1"/>
    </xf>
    <xf numFmtId="14" fontId="0" fillId="0" borderId="0" xfId="0" applyNumberFormat="1"/>
    <xf numFmtId="0" fontId="0" fillId="5" borderId="3" xfId="0" applyFont="1" applyFill="1" applyBorder="1" applyAlignment="1" applyProtection="1">
      <alignment horizontal="center" vertical="center" wrapText="1"/>
      <protection locked="0"/>
    </xf>
    <xf numFmtId="0" fontId="0" fillId="5" borderId="1" xfId="0" applyFont="1" applyFill="1" applyBorder="1" applyAlignment="1" applyProtection="1">
      <alignment horizontal="center" vertical="center" wrapText="1"/>
      <protection locked="0"/>
    </xf>
    <xf numFmtId="0" fontId="0" fillId="5" borderId="1" xfId="0" applyFont="1" applyFill="1" applyBorder="1" applyAlignment="1" applyProtection="1">
      <alignment wrapText="1"/>
      <protection locked="0"/>
    </xf>
    <xf numFmtId="0" fontId="0" fillId="5" borderId="3" xfId="0" applyFont="1" applyFill="1" applyBorder="1" applyAlignment="1" applyProtection="1">
      <alignment wrapText="1"/>
      <protection locked="0"/>
    </xf>
    <xf numFmtId="0" fontId="0" fillId="4" borderId="3" xfId="0" applyFont="1" applyFill="1" applyBorder="1" applyAlignment="1" applyProtection="1">
      <alignment horizontal="center" vertical="center" wrapText="1"/>
      <protection locked="0"/>
    </xf>
    <xf numFmtId="0" fontId="0" fillId="4" borderId="1" xfId="0" applyFont="1" applyFill="1" applyBorder="1" applyAlignment="1" applyProtection="1">
      <alignment horizontal="center"/>
      <protection locked="0"/>
    </xf>
    <xf numFmtId="0" fontId="0" fillId="4" borderId="3" xfId="0" applyFont="1" applyFill="1" applyBorder="1" applyAlignment="1" applyProtection="1">
      <alignment wrapText="1"/>
      <protection locked="0"/>
    </xf>
    <xf numFmtId="0" fontId="0" fillId="4" borderId="1" xfId="0" applyFont="1" applyFill="1" applyBorder="1" applyAlignment="1" applyProtection="1">
      <alignment wrapText="1"/>
      <protection locked="0"/>
    </xf>
    <xf numFmtId="0" fontId="25" fillId="13" borderId="12" xfId="0" applyFont="1" applyFill="1" applyBorder="1" applyAlignment="1">
      <alignment horizontal="center" vertical="center"/>
    </xf>
    <xf numFmtId="0" fontId="25" fillId="13" borderId="11" xfId="0" applyFont="1" applyFill="1" applyBorder="1" applyAlignment="1">
      <alignment horizontal="center" vertical="center"/>
    </xf>
    <xf numFmtId="0" fontId="9" fillId="13" borderId="5" xfId="0" applyFont="1" applyFill="1" applyBorder="1" applyAlignment="1">
      <alignment horizontal="center" vertical="center"/>
    </xf>
    <xf numFmtId="0" fontId="9" fillId="13" borderId="0" xfId="0" applyFont="1" applyFill="1" applyBorder="1" applyAlignment="1">
      <alignment horizontal="center" vertical="center"/>
    </xf>
    <xf numFmtId="0" fontId="17" fillId="13" borderId="0" xfId="0" applyFont="1" applyFill="1" applyAlignment="1">
      <alignment horizontal="right"/>
    </xf>
    <xf numFmtId="0" fontId="28" fillId="13" borderId="8" xfId="0" applyFont="1" applyFill="1" applyBorder="1" applyAlignment="1">
      <alignment horizontal="center" vertical="center" wrapText="1"/>
    </xf>
    <xf numFmtId="0" fontId="28" fillId="13" borderId="27" xfId="0" applyFont="1" applyFill="1" applyBorder="1" applyAlignment="1">
      <alignment horizontal="center" vertical="center" wrapText="1"/>
    </xf>
    <xf numFmtId="0" fontId="29" fillId="12" borderId="0" xfId="0" applyFont="1" applyFill="1" applyAlignment="1">
      <alignment horizontal="center" wrapText="1"/>
    </xf>
    <xf numFmtId="0" fontId="33" fillId="9" borderId="23" xfId="0" applyFont="1" applyFill="1" applyBorder="1" applyAlignment="1" applyProtection="1">
      <alignment horizontal="center" vertical="center" wrapText="1"/>
      <protection locked="0"/>
    </xf>
    <xf numFmtId="0" fontId="33" fillId="9" borderId="24" xfId="0" applyFont="1" applyFill="1" applyBorder="1" applyAlignment="1" applyProtection="1">
      <alignment horizontal="center" vertical="center" wrapText="1"/>
      <protection locked="0"/>
    </xf>
    <xf numFmtId="0" fontId="33" fillId="9" borderId="23" xfId="0" applyFont="1" applyFill="1" applyBorder="1" applyAlignment="1" applyProtection="1">
      <alignment horizontal="center" vertical="center" shrinkToFit="1"/>
      <protection locked="0"/>
    </xf>
    <xf numFmtId="0" fontId="33" fillId="9" borderId="24" xfId="0" applyFont="1" applyFill="1" applyBorder="1" applyAlignment="1" applyProtection="1">
      <alignment horizontal="center" vertical="center" shrinkToFit="1"/>
      <protection locked="0"/>
    </xf>
    <xf numFmtId="0" fontId="17" fillId="13" borderId="8" xfId="0" applyFont="1" applyFill="1" applyBorder="1" applyAlignment="1">
      <alignment horizontal="center" vertical="center" wrapText="1"/>
    </xf>
    <xf numFmtId="0" fontId="17" fillId="13" borderId="27" xfId="0" applyFont="1" applyFill="1" applyBorder="1" applyAlignment="1">
      <alignment horizontal="center" vertical="center" wrapText="1"/>
    </xf>
    <xf numFmtId="0" fontId="17" fillId="13" borderId="10" xfId="0" applyFont="1" applyFill="1" applyBorder="1" applyAlignment="1">
      <alignment horizontal="center" vertical="center" wrapText="1"/>
    </xf>
    <xf numFmtId="0" fontId="17" fillId="13" borderId="28" xfId="0" applyFont="1" applyFill="1" applyBorder="1" applyAlignment="1">
      <alignment horizontal="center" vertical="center" wrapText="1"/>
    </xf>
    <xf numFmtId="0" fontId="22" fillId="6" borderId="7" xfId="0" applyFont="1" applyFill="1" applyBorder="1" applyAlignment="1">
      <alignment horizontal="center"/>
    </xf>
    <xf numFmtId="0" fontId="43" fillId="2" borderId="0" xfId="0" applyFont="1" applyFill="1" applyAlignment="1">
      <alignment horizontal="left" vertical="center" wrapText="1"/>
    </xf>
    <xf numFmtId="0" fontId="44" fillId="2" borderId="0" xfId="0" applyFont="1" applyFill="1" applyAlignment="1">
      <alignment horizontal="left" vertical="center" wrapText="1"/>
    </xf>
    <xf numFmtId="0" fontId="22" fillId="6" borderId="7" xfId="0" applyFont="1" applyFill="1" applyBorder="1" applyAlignment="1">
      <alignment horizontal="center" vertical="center"/>
    </xf>
    <xf numFmtId="0" fontId="43" fillId="2" borderId="0" xfId="0" applyFont="1" applyFill="1" applyAlignment="1" applyProtection="1">
      <alignment horizontal="left" vertical="center" wrapText="1"/>
      <protection hidden="1"/>
    </xf>
  </cellXfs>
  <cellStyles count="3">
    <cellStyle name="Hyperlink" xfId="2" builtinId="8"/>
    <cellStyle name="Normal" xfId="0" builtinId="0"/>
    <cellStyle name="Normal 2" xfId="1" xr:uid="{00000000-0005-0000-0000-000001000000}"/>
  </cellStyles>
  <dxfs count="9">
    <dxf>
      <font>
        <strike val="0"/>
        <outline val="0"/>
        <shadow val="0"/>
        <u val="none"/>
        <vertAlign val="baseline"/>
        <sz val="11"/>
        <color theme="3"/>
        <name val="Calibri"/>
        <family val="2"/>
        <scheme val="minor"/>
      </font>
      <numFmt numFmtId="15" formatCode="0.00E+00"/>
      <fill>
        <patternFill>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sz val="11"/>
        <color theme="3"/>
        <name val="Calibri"/>
        <family val="2"/>
        <scheme val="minor"/>
      </font>
      <numFmt numFmtId="15" formatCode="0.00E+00"/>
      <fill>
        <patternFill>
          <bgColor theme="0" tint="-0.14999847407452621"/>
        </patternFill>
      </fill>
      <alignment horizontal="center" vertical="center" textRotation="0" wrapText="0" indent="0" justifyLastLine="0" shrinkToFit="0" readingOrder="0"/>
      <protection locked="1" hidden="0"/>
    </dxf>
    <dxf>
      <font>
        <strike val="0"/>
        <outline val="0"/>
        <shadow val="0"/>
        <u val="none"/>
        <sz val="11"/>
        <name val="Calibri"/>
        <family val="2"/>
        <scheme val="minor"/>
      </font>
      <numFmt numFmtId="15" formatCode="0.00E+00"/>
      <fill>
        <patternFill>
          <bgColor theme="0" tint="-0.14999847407452621"/>
        </patternFill>
      </fill>
      <alignment horizontal="center" vertical="center" textRotation="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0" formatCode="General"/>
      <fill>
        <patternFill>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auto="1"/>
        <name val="Calibri"/>
        <family val="2"/>
        <scheme val="minor"/>
      </font>
      <fill>
        <patternFill>
          <bgColor theme="0" tint="-0.14999847407452621"/>
        </patternFill>
      </fill>
      <alignment horizontal="left" vertical="center" textRotation="0" wrapText="0" indent="0" justifyLastLine="0" shrinkToFit="1" readingOrder="0"/>
      <border diagonalUp="0" diagonalDown="0">
        <left style="thin">
          <color indexed="64"/>
        </left>
        <right/>
        <top/>
        <bottom/>
      </border>
      <protection locked="1" hidden="0"/>
    </dxf>
    <dxf>
      <border outline="0">
        <top style="thick">
          <color auto="1"/>
        </top>
      </border>
    </dxf>
    <dxf>
      <font>
        <strike val="0"/>
        <outline val="0"/>
        <shadow val="0"/>
        <u val="none"/>
        <sz val="11"/>
        <name val="Calibri"/>
        <family val="2"/>
        <scheme val="minor"/>
      </font>
      <fill>
        <patternFill>
          <bgColor theme="0" tint="-0.14999847407452621"/>
        </patternFill>
      </fill>
      <alignment vertical="center" textRotation="0" indent="0" justifyLastLine="0" shrinkToFit="0" readingOrder="0"/>
      <protection locked="1" hidden="0"/>
    </dxf>
    <dxf>
      <border>
        <bottom style="thin">
          <color theme="0"/>
        </bottom>
      </border>
    </dxf>
    <dxf>
      <fill>
        <patternFill patternType="solid">
          <fgColor indexed="64"/>
          <bgColor theme="0" tint="-0.14999847407452621"/>
        </patternFill>
      </fill>
      <alignment vertical="bottom" textRotation="0" wrapText="1" indent="0" justifyLastLine="0" shrinkToFit="0" readingOrder="0"/>
      <border diagonalUp="0" diagonalDown="0">
        <left style="thin">
          <color theme="0"/>
        </left>
        <right style="thin">
          <color theme="0"/>
        </right>
        <top/>
        <bottom/>
      </border>
      <protection locked="1" hidden="0"/>
    </dxf>
  </dxfs>
  <tableStyles count="0" defaultTableStyle="TableStyleMedium2" defaultPivotStyle="PivotStyleLight16"/>
  <colors>
    <mruColors>
      <color rgb="FF0642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2438399</xdr:colOff>
      <xdr:row>31</xdr:row>
      <xdr:rowOff>57150</xdr:rowOff>
    </xdr:from>
    <xdr:to>
      <xdr:col>4</xdr:col>
      <xdr:colOff>3457574</xdr:colOff>
      <xdr:row>56</xdr:row>
      <xdr:rowOff>19050</xdr:rowOff>
    </xdr:to>
    <xdr:sp macro="" textlink="">
      <xdr:nvSpPr>
        <xdr:cNvPr id="2" name="Oval 1">
          <a:extLst>
            <a:ext uri="{FF2B5EF4-FFF2-40B4-BE49-F238E27FC236}">
              <a16:creationId xmlns:a16="http://schemas.microsoft.com/office/drawing/2014/main" id="{02CAE4EC-476D-4255-B606-341E39CAB201}"/>
            </a:ext>
          </a:extLst>
        </xdr:cNvPr>
        <xdr:cNvSpPr/>
      </xdr:nvSpPr>
      <xdr:spPr>
        <a:xfrm>
          <a:off x="5619749" y="7629525"/>
          <a:ext cx="1019175" cy="4724400"/>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3381376</xdr:colOff>
      <xdr:row>32</xdr:row>
      <xdr:rowOff>161925</xdr:rowOff>
    </xdr:from>
    <xdr:to>
      <xdr:col>5</xdr:col>
      <xdr:colOff>600075</xdr:colOff>
      <xdr:row>37</xdr:row>
      <xdr:rowOff>171450</xdr:rowOff>
    </xdr:to>
    <xdr:cxnSp macro="">
      <xdr:nvCxnSpPr>
        <xdr:cNvPr id="3" name="Straight Arrow Connector 2">
          <a:extLst>
            <a:ext uri="{FF2B5EF4-FFF2-40B4-BE49-F238E27FC236}">
              <a16:creationId xmlns:a16="http://schemas.microsoft.com/office/drawing/2014/main" id="{59146014-D189-4FEC-A95D-F738A53DB842}"/>
            </a:ext>
          </a:extLst>
        </xdr:cNvPr>
        <xdr:cNvCxnSpPr/>
      </xdr:nvCxnSpPr>
      <xdr:spPr>
        <a:xfrm flipH="1">
          <a:off x="6562726" y="7924800"/>
          <a:ext cx="3143249" cy="962025"/>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19051</xdr:colOff>
      <xdr:row>53</xdr:row>
      <xdr:rowOff>95250</xdr:rowOff>
    </xdr:from>
    <xdr:to>
      <xdr:col>4</xdr:col>
      <xdr:colOff>2628900</xdr:colOff>
      <xdr:row>58</xdr:row>
      <xdr:rowOff>161925</xdr:rowOff>
    </xdr:to>
    <xdr:cxnSp macro="">
      <xdr:nvCxnSpPr>
        <xdr:cNvPr id="4" name="Straight Arrow Connector 3">
          <a:extLst>
            <a:ext uri="{FF2B5EF4-FFF2-40B4-BE49-F238E27FC236}">
              <a16:creationId xmlns:a16="http://schemas.microsoft.com/office/drawing/2014/main" id="{135C48C1-AEC9-426B-92FB-5C3B350DE90B}"/>
            </a:ext>
          </a:extLst>
        </xdr:cNvPr>
        <xdr:cNvCxnSpPr/>
      </xdr:nvCxnSpPr>
      <xdr:spPr>
        <a:xfrm flipH="1">
          <a:off x="3200401" y="11858625"/>
          <a:ext cx="2609849" cy="1028700"/>
        </a:xfrm>
        <a:prstGeom prst="straightConnector1">
          <a:avLst/>
        </a:prstGeom>
        <a:ln w="15875">
          <a:solidFill>
            <a:schemeClr val="accent6">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4819650</xdr:colOff>
      <xdr:row>68</xdr:row>
      <xdr:rowOff>161925</xdr:rowOff>
    </xdr:from>
    <xdr:to>
      <xdr:col>5</xdr:col>
      <xdr:colOff>76199</xdr:colOff>
      <xdr:row>70</xdr:row>
      <xdr:rowOff>66676</xdr:rowOff>
    </xdr:to>
    <xdr:sp macro="" textlink="">
      <xdr:nvSpPr>
        <xdr:cNvPr id="5" name="Oval 4">
          <a:extLst>
            <a:ext uri="{FF2B5EF4-FFF2-40B4-BE49-F238E27FC236}">
              <a16:creationId xmlns:a16="http://schemas.microsoft.com/office/drawing/2014/main" id="{30E0A350-B911-425D-ADF2-5B5C47CF9100}"/>
            </a:ext>
          </a:extLst>
        </xdr:cNvPr>
        <xdr:cNvSpPr/>
      </xdr:nvSpPr>
      <xdr:spPr>
        <a:xfrm>
          <a:off x="8001000" y="14916150"/>
          <a:ext cx="1000124" cy="390526"/>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2"/>
            </a:solidFill>
          </a:endParaRPr>
        </a:p>
      </xdr:txBody>
    </xdr:sp>
    <xdr:clientData/>
  </xdr:twoCellAnchor>
  <xdr:twoCellAnchor editAs="oneCell">
    <xdr:from>
      <xdr:col>4</xdr:col>
      <xdr:colOff>1076325</xdr:colOff>
      <xdr:row>0</xdr:row>
      <xdr:rowOff>76200</xdr:rowOff>
    </xdr:from>
    <xdr:to>
      <xdr:col>4</xdr:col>
      <xdr:colOff>4343400</xdr:colOff>
      <xdr:row>0</xdr:row>
      <xdr:rowOff>800100</xdr:rowOff>
    </xdr:to>
    <xdr:pic>
      <xdr:nvPicPr>
        <xdr:cNvPr id="6" name="Picture 5">
          <a:extLst>
            <a:ext uri="{FF2B5EF4-FFF2-40B4-BE49-F238E27FC236}">
              <a16:creationId xmlns:a16="http://schemas.microsoft.com/office/drawing/2014/main" id="{5E19DFF5-E069-46B6-ACC7-E6FE49F516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10025" y="76200"/>
          <a:ext cx="3267075"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1419225</xdr:colOff>
      <xdr:row>2</xdr:row>
      <xdr:rowOff>296334</xdr:rowOff>
    </xdr:to>
    <xdr:pic>
      <xdr:nvPicPr>
        <xdr:cNvPr id="3" name="Picture 2">
          <a:extLst>
            <a:ext uri="{FF2B5EF4-FFF2-40B4-BE49-F238E27FC236}">
              <a16:creationId xmlns:a16="http://schemas.microsoft.com/office/drawing/2014/main" id="{0188CD11-4A02-4A25-9D22-00472C1A16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76624" y="0"/>
          <a:ext cx="1304925" cy="12858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AF7B1AC-4C97-4805-A6D6-2AEA551CC9A5}" name="Table6" displayName="Table6" ref="B10:F253" totalsRowShown="0" headerRowDxfId="8" dataDxfId="6" headerRowBorderDxfId="7" tableBorderDxfId="5">
  <tableColumns count="5">
    <tableColumn id="1" xr3:uid="{680F06BD-F3EF-444C-9B8E-6BC1CE56703E}" name="Chemical Name" dataDxfId="4"/>
    <tableColumn id="5" xr3:uid="{A518471B-BA5A-484F-B281-940C33948D9D}" name="CAS No." dataDxfId="3">
      <calculatedColumnFormula>VLOOKUP(Table6[[#This Row],[Chemical Name]],'Toxicity Values'!A:B,2,FALSE)</calculatedColumnFormula>
    </tableColumn>
    <tableColumn id="2" xr3:uid="{C41F81AB-8085-400E-BD41-77DC678CC32D}" name=" Emission_x000a_Rate" dataDxfId="2">
      <calculatedColumnFormula>0.000238*2000/365</calculatedColumnFormula>
    </tableColumn>
    <tableColumn id="3" xr3:uid="{32DA7EF4-7528-4F84-B4D0-3549D01EF941}" name="Cancer_x000a_Risk" dataDxfId="1">
      <calculatedColumnFormula>IF(D11&gt;0, IF(VLOOKUP(Table6[[#This Row],[CAS No.]],'Toxicity Values'!B3:D257,6,FALSE)&gt;0, Table6[[#This Row],[ Emission
Rate]]*0.0000143833*360*Notes!$F$10*VLOOKUP(Table6[[#This Row],[CAS No.]],'Toxicity Values'!B3:D257,6,FALSE)*(1/70)*(1/1000)*(1/1000)*1000000*(365), ""), "")</calculatedColumnFormula>
    </tableColumn>
    <tableColumn id="4" xr3:uid="{51AA870C-60FE-42B6-BEF7-55BBC9566281}" name="Chronic Hazard" dataDxfId="0">
      <calculatedColumnFormula>IF(D11&gt;0, IF(VLOOKUP(Table6[[#This Row],[CAS No.]],'Toxicity Values'!B3:C290,4,FALSE)&gt; 0, Table6[[#This Row],[ Emission
Rate]]*0.0000143833*360*365*(1/(VLOOKUP(Table6[[#This Row],[CAS No.]],'Toxicity Values'!B3:C290,4,FALSE))), ""), "")</calculatedColumnFormula>
    </tableColumn>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rb.ca.gov/app/emsinv/facinfo/facinfo.php" TargetMode="External"/><Relationship Id="rId1" Type="http://schemas.openxmlformats.org/officeDocument/2006/relationships/hyperlink" Target="http://www.baaqmd.gov/plans-and-climate/california-environmental-quality-act-ceqa/ceqa-tool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2B3EA-8884-44B9-892F-C905508CC9A5}">
  <dimension ref="B1:H95"/>
  <sheetViews>
    <sheetView workbookViewId="0">
      <selection activeCell="E4" sqref="E4"/>
    </sheetView>
  </sheetViews>
  <sheetFormatPr defaultColWidth="9.140625" defaultRowHeight="15"/>
  <cols>
    <col min="1" max="1" width="9.140625" style="39"/>
    <col min="2" max="2" width="9.140625" style="37" customWidth="1"/>
    <col min="3" max="3" width="13.85546875" style="37" customWidth="1"/>
    <col min="4" max="4" width="11.85546875" style="37" customWidth="1"/>
    <col min="5" max="5" width="86.140625" style="37" customWidth="1"/>
    <col min="6" max="7" width="9.140625" style="37"/>
    <col min="8" max="8" width="9.140625" style="37" customWidth="1"/>
    <col min="9" max="9" width="9.140625" style="39"/>
    <col min="10" max="10" width="14.140625" style="39" customWidth="1"/>
    <col min="11" max="16384" width="9.140625" style="39"/>
  </cols>
  <sheetData>
    <row r="1" spans="2:8" ht="69.75" customHeight="1" thickBot="1">
      <c r="E1" s="38"/>
    </row>
    <row r="2" spans="2:8" ht="54" thickTop="1" thickBot="1">
      <c r="C2" s="40"/>
      <c r="D2" s="41"/>
      <c r="E2" s="42" t="s">
        <v>290</v>
      </c>
      <c r="F2" s="41"/>
      <c r="G2" s="43"/>
    </row>
    <row r="3" spans="2:8" ht="15.75" thickTop="1">
      <c r="C3" s="44"/>
      <c r="G3" s="45"/>
    </row>
    <row r="4" spans="2:8" ht="75">
      <c r="B4" s="46"/>
      <c r="C4" s="44"/>
      <c r="D4" s="47" t="s">
        <v>317</v>
      </c>
      <c r="E4" s="48" t="s">
        <v>366</v>
      </c>
      <c r="F4" s="46"/>
      <c r="G4" s="49"/>
      <c r="H4" s="46"/>
    </row>
    <row r="5" spans="2:8">
      <c r="B5" s="46"/>
      <c r="C5" s="44"/>
      <c r="E5" s="46"/>
      <c r="F5" s="46"/>
      <c r="G5" s="49"/>
      <c r="H5" s="46"/>
    </row>
    <row r="6" spans="2:8" ht="45">
      <c r="B6" s="46"/>
      <c r="C6" s="44"/>
      <c r="D6" s="47" t="s">
        <v>362</v>
      </c>
      <c r="E6" s="48" t="s">
        <v>375</v>
      </c>
      <c r="F6" s="46"/>
      <c r="G6" s="49"/>
      <c r="H6" s="46"/>
    </row>
    <row r="7" spans="2:8">
      <c r="B7" s="46"/>
      <c r="C7" s="44"/>
      <c r="E7" s="46"/>
      <c r="F7" s="46"/>
      <c r="G7" s="49"/>
      <c r="H7" s="46"/>
    </row>
    <row r="8" spans="2:8" ht="75">
      <c r="B8" s="46"/>
      <c r="C8" s="44"/>
      <c r="D8" s="150" t="s">
        <v>318</v>
      </c>
      <c r="E8" s="48" t="s">
        <v>379</v>
      </c>
      <c r="F8" s="46"/>
      <c r="G8" s="49"/>
      <c r="H8" s="46"/>
    </row>
    <row r="9" spans="2:8">
      <c r="B9" s="46"/>
      <c r="C9" s="44"/>
      <c r="D9" s="151"/>
      <c r="E9" s="137" t="s">
        <v>377</v>
      </c>
      <c r="F9" s="46"/>
      <c r="G9" s="49"/>
      <c r="H9" s="46"/>
    </row>
    <row r="10" spans="2:8">
      <c r="B10" s="46"/>
      <c r="C10" s="44"/>
      <c r="D10" s="151"/>
      <c r="E10" s="137" t="s">
        <v>378</v>
      </c>
      <c r="F10" s="46"/>
      <c r="G10" s="49"/>
      <c r="H10" s="46"/>
    </row>
    <row r="11" spans="2:8">
      <c r="B11" s="46"/>
      <c r="C11" s="44"/>
      <c r="E11" s="46"/>
      <c r="F11" s="46"/>
      <c r="G11" s="49"/>
      <c r="H11" s="46"/>
    </row>
    <row r="12" spans="2:8" ht="135.75" thickBot="1">
      <c r="B12" s="46"/>
      <c r="C12" s="50"/>
      <c r="D12" s="47" t="s">
        <v>319</v>
      </c>
      <c r="E12" s="48" t="s">
        <v>322</v>
      </c>
      <c r="F12" s="52"/>
      <c r="G12" s="53"/>
      <c r="H12" s="46"/>
    </row>
    <row r="13" spans="2:8" ht="15.75" thickTop="1">
      <c r="B13" s="46"/>
      <c r="E13" s="46"/>
      <c r="F13" s="46"/>
      <c r="G13" s="46"/>
      <c r="H13" s="46"/>
    </row>
    <row r="14" spans="2:8" ht="15.75" thickBot="1">
      <c r="B14" s="46"/>
      <c r="D14" s="51"/>
      <c r="E14" s="52"/>
      <c r="F14" s="46"/>
      <c r="G14" s="46"/>
      <c r="H14" s="46"/>
    </row>
    <row r="15" spans="2:8" ht="15.75" thickTop="1">
      <c r="B15" s="46"/>
      <c r="E15" s="46"/>
      <c r="F15" s="46"/>
      <c r="G15" s="46"/>
      <c r="H15" s="46"/>
    </row>
    <row r="16" spans="2:8">
      <c r="B16" s="46"/>
      <c r="E16" s="54"/>
      <c r="F16" s="46"/>
      <c r="G16" s="46"/>
      <c r="H16" s="46"/>
    </row>
    <row r="17" spans="2:8">
      <c r="B17" s="46"/>
      <c r="E17" s="55" t="s">
        <v>16</v>
      </c>
      <c r="F17" s="46"/>
      <c r="G17" s="46"/>
      <c r="H17" s="46"/>
    </row>
    <row r="18" spans="2:8">
      <c r="B18" s="46"/>
      <c r="E18" s="46"/>
      <c r="F18" s="46"/>
      <c r="G18" s="46"/>
      <c r="H18" s="46"/>
    </row>
    <row r="19" spans="2:8">
      <c r="B19" s="46"/>
      <c r="E19" s="56" t="s">
        <v>315</v>
      </c>
      <c r="F19" s="46"/>
      <c r="G19" s="46"/>
      <c r="H19" s="46"/>
    </row>
    <row r="20" spans="2:8">
      <c r="B20" s="46"/>
      <c r="E20" s="56" t="s">
        <v>11</v>
      </c>
      <c r="F20" s="46"/>
      <c r="G20" s="46"/>
      <c r="H20" s="46"/>
    </row>
    <row r="21" spans="2:8">
      <c r="B21" s="46"/>
      <c r="E21" s="56" t="s">
        <v>12</v>
      </c>
      <c r="F21" s="46"/>
      <c r="G21" s="46"/>
      <c r="H21" s="46"/>
    </row>
    <row r="22" spans="2:8">
      <c r="B22" s="46"/>
      <c r="E22" s="56"/>
      <c r="F22" s="46"/>
      <c r="G22" s="46"/>
      <c r="H22" s="46"/>
    </row>
    <row r="23" spans="2:8">
      <c r="B23" s="46"/>
      <c r="E23" s="56" t="s">
        <v>27</v>
      </c>
      <c r="F23" s="46"/>
      <c r="G23" s="46"/>
      <c r="H23" s="46"/>
    </row>
    <row r="24" spans="2:8">
      <c r="B24" s="46"/>
      <c r="E24" s="56"/>
      <c r="F24" s="46"/>
      <c r="G24" s="46"/>
      <c r="H24" s="46"/>
    </row>
    <row r="25" spans="2:8">
      <c r="B25" s="46"/>
      <c r="E25" s="56" t="s">
        <v>13</v>
      </c>
      <c r="F25" s="46"/>
      <c r="G25" s="46"/>
      <c r="H25" s="46"/>
    </row>
    <row r="26" spans="2:8">
      <c r="B26" s="46"/>
      <c r="E26" s="56" t="s">
        <v>14</v>
      </c>
      <c r="F26" s="46"/>
      <c r="G26" s="46"/>
      <c r="H26" s="46"/>
    </row>
    <row r="27" spans="2:8">
      <c r="E27" s="56" t="s">
        <v>15</v>
      </c>
    </row>
    <row r="28" spans="2:8">
      <c r="E28" s="56"/>
    </row>
    <row r="30" spans="2:8">
      <c r="E30" s="57" t="s">
        <v>311</v>
      </c>
    </row>
    <row r="31" spans="2:8">
      <c r="E31" s="56"/>
      <c r="G31" s="148" t="s">
        <v>36</v>
      </c>
      <c r="H31" s="149"/>
    </row>
    <row r="32" spans="2:8">
      <c r="E32" s="58" t="s">
        <v>17</v>
      </c>
    </row>
    <row r="33" spans="5:5">
      <c r="E33" s="59" t="s">
        <v>310</v>
      </c>
    </row>
    <row r="34" spans="5:5">
      <c r="E34" s="59"/>
    </row>
    <row r="35" spans="5:5">
      <c r="E35" s="60" t="s">
        <v>341</v>
      </c>
    </row>
    <row r="36" spans="5:5">
      <c r="E36" s="60" t="s">
        <v>342</v>
      </c>
    </row>
    <row r="37" spans="5:5">
      <c r="E37" s="60" t="s">
        <v>343</v>
      </c>
    </row>
    <row r="38" spans="5:5">
      <c r="E38" s="60" t="s">
        <v>344</v>
      </c>
    </row>
    <row r="39" spans="5:5">
      <c r="E39" s="60" t="s">
        <v>345</v>
      </c>
    </row>
    <row r="40" spans="5:5">
      <c r="E40" s="60" t="s">
        <v>346</v>
      </c>
    </row>
    <row r="41" spans="5:5">
      <c r="E41" s="60" t="s">
        <v>347</v>
      </c>
    </row>
    <row r="42" spans="5:5">
      <c r="E42" s="60" t="s">
        <v>348</v>
      </c>
    </row>
    <row r="43" spans="5:5">
      <c r="E43" s="60" t="s">
        <v>349</v>
      </c>
    </row>
    <row r="44" spans="5:5">
      <c r="E44" s="60" t="s">
        <v>350</v>
      </c>
    </row>
    <row r="45" spans="5:5">
      <c r="E45" s="60" t="s">
        <v>29</v>
      </c>
    </row>
    <row r="46" spans="5:5">
      <c r="E46" s="60" t="s">
        <v>351</v>
      </c>
    </row>
    <row r="47" spans="5:5">
      <c r="E47" s="60" t="s">
        <v>352</v>
      </c>
    </row>
    <row r="48" spans="5:5">
      <c r="E48" s="60" t="s">
        <v>353</v>
      </c>
    </row>
    <row r="49" spans="2:8">
      <c r="E49" s="60" t="s">
        <v>354</v>
      </c>
    </row>
    <row r="50" spans="2:8">
      <c r="E50" s="60" t="s">
        <v>355</v>
      </c>
    </row>
    <row r="51" spans="2:8">
      <c r="E51" s="60" t="s">
        <v>356</v>
      </c>
    </row>
    <row r="52" spans="2:8">
      <c r="E52" s="60" t="s">
        <v>357</v>
      </c>
    </row>
    <row r="53" spans="2:8">
      <c r="E53" s="60" t="s">
        <v>358</v>
      </c>
    </row>
    <row r="54" spans="2:8">
      <c r="E54" s="61"/>
    </row>
    <row r="55" spans="2:8">
      <c r="E55" s="61"/>
    </row>
    <row r="56" spans="2:8">
      <c r="E56" s="61"/>
    </row>
    <row r="57" spans="2:8">
      <c r="B57" s="62"/>
      <c r="C57" s="63" t="s">
        <v>0</v>
      </c>
      <c r="E57" s="61"/>
      <c r="H57" s="62"/>
    </row>
    <row r="58" spans="2:8">
      <c r="C58" s="64" t="s">
        <v>18</v>
      </c>
    </row>
    <row r="59" spans="2:8" ht="25.5">
      <c r="C59" s="64" t="s">
        <v>19</v>
      </c>
      <c r="D59" s="63" t="s">
        <v>35</v>
      </c>
      <c r="E59" s="63" t="s">
        <v>10</v>
      </c>
    </row>
    <row r="60" spans="2:8">
      <c r="C60" s="64" t="s">
        <v>20</v>
      </c>
      <c r="D60" s="65">
        <v>1.0899999999999999E-6</v>
      </c>
      <c r="E60" s="66">
        <v>5.5000000000000003E-8</v>
      </c>
    </row>
    <row r="61" spans="2:8">
      <c r="C61" s="64" t="s">
        <v>21</v>
      </c>
      <c r="D61" s="65">
        <v>1.2600000000000001E-3</v>
      </c>
      <c r="E61" s="66">
        <v>1.2200000000000001E-7</v>
      </c>
    </row>
    <row r="62" spans="2:8">
      <c r="C62" s="64" t="s">
        <v>22</v>
      </c>
      <c r="D62" s="65">
        <v>6.4099999999999998E-7</v>
      </c>
      <c r="E62" s="66">
        <v>4.9799999999999998E-9</v>
      </c>
    </row>
    <row r="63" spans="2:8">
      <c r="C63" s="64" t="s">
        <v>23</v>
      </c>
      <c r="D63" s="65">
        <v>2.7300000000000001E-6</v>
      </c>
      <c r="E63" s="66">
        <v>3.7900000000000002E-8</v>
      </c>
    </row>
    <row r="64" spans="2:8">
      <c r="C64" s="64" t="s">
        <v>4</v>
      </c>
      <c r="D64" s="65">
        <v>5.6500000000000003E-8</v>
      </c>
      <c r="E64" s="66">
        <v>2.6700000000000001E-8</v>
      </c>
    </row>
    <row r="65" spans="3:6">
      <c r="C65" s="64" t="s">
        <v>24</v>
      </c>
      <c r="D65" s="65">
        <v>6.3100000000000003E-2</v>
      </c>
      <c r="E65" s="66">
        <v>6.7000000000000002E-5</v>
      </c>
    </row>
    <row r="66" spans="3:6">
      <c r="C66" s="64" t="s">
        <v>25</v>
      </c>
      <c r="D66" s="65">
        <v>1.0399999999999999E-4</v>
      </c>
      <c r="E66" s="66">
        <v>2.11E-9</v>
      </c>
    </row>
    <row r="67" spans="3:6">
      <c r="C67" s="64" t="s">
        <v>26</v>
      </c>
      <c r="D67" s="65">
        <v>2.3199999999999998E-6</v>
      </c>
      <c r="E67" s="66">
        <v>2.6500000000000002E-10</v>
      </c>
    </row>
    <row r="68" spans="3:6">
      <c r="C68" s="67" t="s">
        <v>1</v>
      </c>
      <c r="D68" s="66">
        <v>4.4199999999999997E-5</v>
      </c>
      <c r="E68" s="66">
        <v>3.7300000000000003E-8</v>
      </c>
    </row>
    <row r="69" spans="3:6">
      <c r="D69" s="66">
        <v>5.7699999999999998E-6</v>
      </c>
      <c r="E69" s="66">
        <v>5.7699999999999998E-6</v>
      </c>
    </row>
    <row r="70" spans="3:6" ht="23.25">
      <c r="D70" s="66"/>
      <c r="E70" s="68">
        <f>SUM(E60:E69)</f>
        <v>7.3056254999999984E-5</v>
      </c>
    </row>
    <row r="72" spans="3:6" ht="45">
      <c r="E72" s="48" t="s">
        <v>312</v>
      </c>
    </row>
    <row r="74" spans="3:6" ht="30">
      <c r="E74" s="48" t="s">
        <v>28</v>
      </c>
    </row>
    <row r="76" spans="3:6" ht="45">
      <c r="E76" s="48" t="s">
        <v>374</v>
      </c>
    </row>
    <row r="77" spans="3:6">
      <c r="E77" s="56"/>
      <c r="F77" s="62"/>
    </row>
    <row r="78" spans="3:6">
      <c r="E78" s="56"/>
      <c r="F78" s="62"/>
    </row>
    <row r="79" spans="3:6">
      <c r="E79" s="56"/>
    </row>
    <row r="80" spans="3:6">
      <c r="E80" s="56"/>
      <c r="F80" s="62"/>
    </row>
    <row r="81" spans="5:6">
      <c r="E81" s="56"/>
      <c r="F81" s="62"/>
    </row>
    <row r="82" spans="5:6">
      <c r="E82" s="56"/>
      <c r="F82" s="62"/>
    </row>
    <row r="83" spans="5:6">
      <c r="E83" s="56"/>
      <c r="F83" s="62"/>
    </row>
    <row r="84" spans="5:6">
      <c r="E84" s="56"/>
      <c r="F84" s="62"/>
    </row>
    <row r="85" spans="5:6">
      <c r="E85" s="56"/>
    </row>
    <row r="86" spans="5:6">
      <c r="E86" s="56"/>
      <c r="F86" s="62"/>
    </row>
    <row r="87" spans="5:6">
      <c r="E87" s="56"/>
    </row>
    <row r="88" spans="5:6">
      <c r="E88" s="56"/>
      <c r="F88" s="62"/>
    </row>
    <row r="89" spans="5:6">
      <c r="E89" s="56"/>
      <c r="F89" s="62"/>
    </row>
    <row r="90" spans="5:6">
      <c r="E90" s="56"/>
    </row>
    <row r="91" spans="5:6">
      <c r="E91" s="56"/>
    </row>
    <row r="92" spans="5:6">
      <c r="E92" s="56"/>
    </row>
    <row r="93" spans="5:6">
      <c r="E93" s="56"/>
    </row>
    <row r="94" spans="5:6">
      <c r="E94" s="56"/>
    </row>
    <row r="95" spans="5:6">
      <c r="E95" s="56"/>
    </row>
  </sheetData>
  <sheetProtection algorithmName="SHA-512" hashValue="sqnxu1deG1kdgiA8weJ3trzt68SZQ6SzdQLV0arNijiJSDEPK8XuNQsfKj9/bsv2BkXLy8xV9u+5ioEhp0MnWQ==" saltValue="2jyY/QLy/o6Hb1u+wrSXWQ==" spinCount="100000" sheet="1" objects="1" scenarios="1"/>
  <mergeCells count="2">
    <mergeCell ref="G31:H31"/>
    <mergeCell ref="D8:D10"/>
  </mergeCells>
  <hyperlinks>
    <hyperlink ref="E9" r:id="rId1" xr:uid="{7391CB0A-0FF3-4832-B95C-D927F7776B1B}"/>
    <hyperlink ref="E10" r:id="rId2" display="California Air Resources Board Facility Data Search" xr:uid="{98B01D0E-1FA9-4B3C-B674-329BCDF01214}"/>
  </hyperlinks>
  <pageMargins left="0.7" right="0.7" top="0.75" bottom="0.75" header="0.3" footer="0.3"/>
  <pageSetup orientation="portrait" horizontalDpi="300" vertic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56"/>
  <sheetViews>
    <sheetView zoomScale="90" zoomScaleNormal="90" workbookViewId="0">
      <pane xSplit="1" ySplit="11" topLeftCell="B12" activePane="bottomRight" state="frozen"/>
      <selection pane="topRight" activeCell="B1" sqref="B1"/>
      <selection pane="bottomLeft" activeCell="A12" sqref="A12"/>
      <selection pane="bottomRight" activeCell="D13" sqref="D13"/>
    </sheetView>
  </sheetViews>
  <sheetFormatPr defaultColWidth="9.140625" defaultRowHeight="15"/>
  <cols>
    <col min="1" max="1" width="19.5703125" style="69" customWidth="1"/>
    <col min="2" max="2" width="44.85546875" style="104" customWidth="1"/>
    <col min="3" max="3" width="18.28515625" style="105" customWidth="1"/>
    <col min="4" max="4" width="25.42578125" style="106" bestFit="1" customWidth="1"/>
    <col min="5" max="5" width="14.28515625" style="107" bestFit="1" customWidth="1"/>
    <col min="6" max="6" width="17.5703125" style="107" customWidth="1"/>
    <col min="7" max="7" width="17.28515625" style="106" customWidth="1"/>
    <col min="8" max="8" width="22.5703125" style="39" customWidth="1"/>
    <col min="9" max="9" width="11.42578125" style="39" customWidth="1"/>
    <col min="10" max="10" width="28.140625" style="39" customWidth="1"/>
    <col min="11" max="11" width="21.85546875" style="39" hidden="1" customWidth="1"/>
    <col min="12" max="12" width="13" style="39" customWidth="1"/>
    <col min="13" max="13" width="28" style="39" customWidth="1"/>
    <col min="14" max="15" width="12.7109375" style="39" bestFit="1" customWidth="1"/>
    <col min="16" max="16384" width="9.140625" style="39"/>
  </cols>
  <sheetData>
    <row r="1" spans="1:16" ht="39.75" customHeight="1">
      <c r="B1" s="70"/>
      <c r="C1" s="155" t="s">
        <v>320</v>
      </c>
      <c r="D1" s="155"/>
      <c r="E1" s="71"/>
      <c r="F1" s="155" t="s">
        <v>371</v>
      </c>
      <c r="G1" s="155"/>
      <c r="H1" s="37"/>
      <c r="I1" s="37"/>
      <c r="J1" s="37"/>
      <c r="K1" s="119" t="s">
        <v>363</v>
      </c>
      <c r="L1" s="37"/>
    </row>
    <row r="2" spans="1:16" ht="38.25" customHeight="1">
      <c r="B2" s="72" t="s">
        <v>298</v>
      </c>
      <c r="C2" s="156"/>
      <c r="D2" s="157"/>
      <c r="E2" s="71"/>
      <c r="F2" s="153" t="s">
        <v>313</v>
      </c>
      <c r="G2" s="154"/>
      <c r="H2" s="109" t="s">
        <v>301</v>
      </c>
      <c r="I2" s="37"/>
      <c r="J2" s="37"/>
      <c r="K2" s="120" t="s">
        <v>364</v>
      </c>
      <c r="L2" s="37"/>
    </row>
    <row r="3" spans="1:16" ht="45" customHeight="1">
      <c r="B3" s="73" t="s">
        <v>297</v>
      </c>
      <c r="C3" s="158"/>
      <c r="D3" s="159"/>
      <c r="E3" s="71"/>
      <c r="F3" s="153" t="s">
        <v>314</v>
      </c>
      <c r="G3" s="154"/>
      <c r="H3" s="109" t="s">
        <v>301</v>
      </c>
      <c r="I3" s="37"/>
      <c r="J3" s="37"/>
      <c r="K3" s="120" t="s">
        <v>301</v>
      </c>
      <c r="L3" s="37"/>
    </row>
    <row r="4" spans="1:16">
      <c r="B4" s="70"/>
      <c r="C4" s="75"/>
      <c r="D4" s="74"/>
      <c r="E4" s="71"/>
      <c r="F4" s="136" t="s">
        <v>376</v>
      </c>
      <c r="G4" s="74"/>
      <c r="H4" s="37"/>
      <c r="I4" s="37"/>
      <c r="J4" s="37"/>
      <c r="K4" s="37"/>
      <c r="L4" s="37"/>
    </row>
    <row r="5" spans="1:16" ht="56.25">
      <c r="B5" s="70"/>
      <c r="C5" s="75"/>
      <c r="D5" s="74"/>
      <c r="E5" s="71"/>
      <c r="F5" s="76" t="s">
        <v>321</v>
      </c>
      <c r="G5" s="37"/>
      <c r="H5" s="77"/>
      <c r="I5" s="37"/>
      <c r="J5" s="37"/>
      <c r="K5" s="37"/>
      <c r="L5" s="37"/>
      <c r="M5" s="79"/>
      <c r="N5" s="80"/>
      <c r="O5" s="80"/>
    </row>
    <row r="6" spans="1:16" ht="31.5">
      <c r="B6" s="155" t="s">
        <v>359</v>
      </c>
      <c r="C6" s="155"/>
      <c r="D6" s="37"/>
      <c r="E6" s="71"/>
      <c r="F6" s="160" t="s">
        <v>284</v>
      </c>
      <c r="G6" s="161"/>
      <c r="H6" s="117">
        <f>IF(H3="yes",VLOOKUP('Health Risk Calculator'!D7,'Distance Multiplier'!A6:C66,3)*E255,IF(H2="yes",VLOOKUP('Health Risk Calculator'!D7,'Distance Multiplier'!G6:I32,3)*E255,VLOOKUP('Health Risk Calculator'!D7,'Distance Multiplier'!O6:Q66,3)*E255))</f>
        <v>0</v>
      </c>
      <c r="I6" s="78" t="s">
        <v>303</v>
      </c>
      <c r="J6" s="37"/>
      <c r="K6" s="37"/>
      <c r="L6" s="37"/>
      <c r="P6" s="80"/>
    </row>
    <row r="7" spans="1:16" ht="38.25" customHeight="1">
      <c r="B7" s="153" t="s">
        <v>340</v>
      </c>
      <c r="C7" s="154"/>
      <c r="D7" s="108">
        <v>0</v>
      </c>
      <c r="E7" s="71"/>
      <c r="F7" s="160" t="s">
        <v>302</v>
      </c>
      <c r="G7" s="161"/>
      <c r="H7" s="117">
        <f>IF(H3="yes",VLOOKUP('Health Risk Calculator'!D7,'Distance Multiplier'!A6:C66,3)*F255,IF(H2="yes",VLOOKUP('Health Risk Calculator'!D7,'Distance Multiplier'!G6:I32,3)*F255,VLOOKUP('Health Risk Calculator'!D7,'Distance Multiplier'!O6:Q66,3)*F255))</f>
        <v>0</v>
      </c>
      <c r="I7" s="77"/>
      <c r="J7" s="37"/>
      <c r="K7" s="37"/>
      <c r="L7" s="37"/>
      <c r="P7" s="80"/>
    </row>
    <row r="8" spans="1:16" ht="42.75" customHeight="1">
      <c r="B8" s="70"/>
      <c r="C8" s="37"/>
      <c r="D8" s="37"/>
      <c r="E8" s="71"/>
      <c r="F8" s="162" t="s">
        <v>365</v>
      </c>
      <c r="G8" s="163"/>
      <c r="H8" s="118">
        <f>IF(H3="yes",VLOOKUP('Health Risk Calculator'!D7,'Distance Multiplier'!A6:C66,3)*G255,IF(H2="yes",VLOOKUP('Health Risk Calculator'!D7,'Distance Multiplier'!G6:I32,3)*G255,VLOOKUP('Health Risk Calculator'!D7,'Distance Multiplier'!O6:Q66,3)*G255))</f>
        <v>0</v>
      </c>
      <c r="I8" s="85" t="s">
        <v>316</v>
      </c>
      <c r="J8" s="37"/>
      <c r="K8" s="37"/>
      <c r="L8" s="37"/>
      <c r="N8" s="91"/>
      <c r="O8" s="91"/>
      <c r="P8" s="80"/>
    </row>
    <row r="9" spans="1:16" s="91" customFormat="1" ht="55.5" customHeight="1" thickBot="1">
      <c r="A9" s="92"/>
      <c r="B9" s="81"/>
      <c r="C9" s="82"/>
      <c r="D9" s="83" t="s">
        <v>370</v>
      </c>
      <c r="E9" s="84"/>
      <c r="F9" s="84"/>
      <c r="G9" s="84"/>
      <c r="H9" s="77"/>
      <c r="I9" s="37"/>
      <c r="J9" s="77"/>
      <c r="K9" s="77"/>
      <c r="L9" s="77"/>
      <c r="M9" s="80"/>
      <c r="N9" s="80"/>
      <c r="O9" s="80"/>
    </row>
    <row r="10" spans="1:16" s="80" customFormat="1" ht="21.75" customHeight="1" thickTop="1">
      <c r="A10" s="98"/>
      <c r="B10" s="86" t="s">
        <v>37</v>
      </c>
      <c r="C10" s="87" t="s">
        <v>293</v>
      </c>
      <c r="D10" s="88" t="s">
        <v>295</v>
      </c>
      <c r="E10" s="89" t="s">
        <v>294</v>
      </c>
      <c r="F10" s="89" t="s">
        <v>300</v>
      </c>
      <c r="G10" s="90" t="s">
        <v>296</v>
      </c>
      <c r="H10" s="77"/>
      <c r="I10" s="37"/>
      <c r="J10" s="77"/>
      <c r="K10" s="77"/>
      <c r="L10" s="77"/>
    </row>
    <row r="11" spans="1:16" s="80" customFormat="1" ht="20.25" customHeight="1">
      <c r="A11" s="98"/>
      <c r="B11" s="93"/>
      <c r="C11" s="94" t="s">
        <v>291</v>
      </c>
      <c r="D11" s="95" t="s">
        <v>292</v>
      </c>
      <c r="E11" s="96" t="s">
        <v>324</v>
      </c>
      <c r="F11" s="96" t="s">
        <v>299</v>
      </c>
      <c r="G11" s="97" t="s">
        <v>287</v>
      </c>
      <c r="H11" s="77"/>
      <c r="I11" s="37"/>
      <c r="J11" s="77"/>
      <c r="K11" s="77"/>
      <c r="L11" s="77"/>
    </row>
    <row r="12" spans="1:16" s="80" customFormat="1" ht="18" customHeight="1">
      <c r="A12" s="98"/>
      <c r="B12" s="133" t="s">
        <v>282</v>
      </c>
      <c r="C12" s="134"/>
      <c r="D12" s="135"/>
      <c r="E12" s="99"/>
      <c r="F12" s="99"/>
      <c r="G12" s="116" t="str">
        <f>IF(D12&gt;0, ((D12*(1/86400)*(453.592)*1000000)/(1.5*92.7*2))*0.1, "")</f>
        <v/>
      </c>
      <c r="H12" s="77"/>
      <c r="I12" s="37"/>
      <c r="J12" s="77"/>
      <c r="K12" s="77"/>
      <c r="L12" s="77"/>
    </row>
    <row r="13" spans="1:16" s="80" customFormat="1" ht="18" customHeight="1">
      <c r="A13" s="98"/>
      <c r="B13" s="127" t="s">
        <v>39</v>
      </c>
      <c r="C13" s="128">
        <v>71556</v>
      </c>
      <c r="D13" s="110">
        <v>0</v>
      </c>
      <c r="E13" s="114" t="str">
        <f>IF(D13&gt;0, IF(VLOOKUP(Table6[[#This Row],[CAS No.]],'Toxicity Values'!B$4:D$244,3,FALSE)&gt;0, Table6[[#This Row],[ Emission
Rate]]*0.0000143833*360*Notes!$F$10*VLOOKUP(Table6[[#This Row],[CAS No.]],'Toxicity Values'!B$4:D$244,3,FALSE)*(1/70)*(1/1000)*(1/1000)*1000000*(365), ""), "")</f>
        <v/>
      </c>
      <c r="F13" s="114" t="str">
        <f>IF(D13&gt;0, IF(VLOOKUP(Table6[[#This Row],[CAS No.]],'Toxicity Values'!B$4:C$244,2,FALSE)&gt; 0, Table6[[#This Row],[ Emission
Rate]]*0.0000143833*360*365*(1/(VLOOKUP(Table6[[#This Row],[CAS No.]],'Toxicity Values'!B$4:C$244,2,FALSE))), ""), "")</f>
        <v/>
      </c>
      <c r="G13" s="100"/>
      <c r="H13" s="77"/>
      <c r="I13" s="37"/>
      <c r="J13" s="77"/>
      <c r="K13" s="77"/>
      <c r="L13" s="77"/>
    </row>
    <row r="14" spans="1:16" s="80" customFormat="1" ht="19.5" customHeight="1">
      <c r="A14" s="98"/>
      <c r="B14" s="127" t="s">
        <v>40</v>
      </c>
      <c r="C14" s="128">
        <v>79345</v>
      </c>
      <c r="D14" s="110">
        <v>0</v>
      </c>
      <c r="E14" s="114" t="str">
        <f>IF(D14&gt;0, IF(VLOOKUP(Table6[[#This Row],[CAS No.]],'Toxicity Values'!B$4:D$244,3,FALSE)&gt;0, Table6[[#This Row],[ Emission
Rate]]*0.0000143833*360*Notes!$F$10*VLOOKUP(Table6[[#This Row],[CAS No.]],'Toxicity Values'!B$4:D$244,3,FALSE)*(1/70)*(1/1000)*(1/1000)*1000000*(365), ""), "")</f>
        <v/>
      </c>
      <c r="F14" s="114" t="str">
        <f>IF(D14&gt;0, IF(VLOOKUP(Table6[[#This Row],[CAS No.]],'Toxicity Values'!B$4:C$244,2,FALSE)&gt; 0, Table6[[#This Row],[ Emission
Rate]]*0.0000143833*360*365*(1/(VLOOKUP(Table6[[#This Row],[CAS No.]],'Toxicity Values'!B$4:C$244,2,FALSE))), ""), "")</f>
        <v/>
      </c>
      <c r="G14" s="100"/>
      <c r="H14" s="77"/>
      <c r="I14" s="37"/>
      <c r="J14" s="77"/>
      <c r="K14" s="77"/>
      <c r="L14" s="77"/>
    </row>
    <row r="15" spans="1:16" s="80" customFormat="1" ht="19.5" customHeight="1">
      <c r="A15" s="98"/>
      <c r="B15" s="127" t="s">
        <v>41</v>
      </c>
      <c r="C15" s="128">
        <v>79005</v>
      </c>
      <c r="D15" s="110">
        <v>0</v>
      </c>
      <c r="E15" s="114" t="str">
        <f>IF(D15&gt;0, IF(VLOOKUP(Table6[[#This Row],[CAS No.]],'Toxicity Values'!B$4:D$244,3,FALSE)&gt;0, Table6[[#This Row],[ Emission
Rate]]*0.0000143833*360*Notes!$F$10*VLOOKUP(Table6[[#This Row],[CAS No.]],'Toxicity Values'!B$4:D$244,3,FALSE)*(1/70)*(1/1000)*(1/1000)*1000000*(365), ""), "")</f>
        <v/>
      </c>
      <c r="F15" s="114" t="str">
        <f>IF(D15&gt;0, IF(VLOOKUP(Table6[[#This Row],[CAS No.]],'Toxicity Values'!B$4:C$244,2,FALSE)&gt; 0, Table6[[#This Row],[ Emission
Rate]]*0.0000143833*360*365*(1/(VLOOKUP(Table6[[#This Row],[CAS No.]],'Toxicity Values'!B$4:C$244,2,FALSE))), ""), "")</f>
        <v/>
      </c>
      <c r="G15" s="100"/>
      <c r="H15" s="77"/>
      <c r="I15" s="37"/>
      <c r="J15" s="77"/>
      <c r="K15" s="77"/>
      <c r="L15" s="77"/>
    </row>
    <row r="16" spans="1:16" s="80" customFormat="1" ht="15" customHeight="1">
      <c r="A16" s="98"/>
      <c r="B16" s="127" t="s">
        <v>42</v>
      </c>
      <c r="C16" s="128">
        <v>75343</v>
      </c>
      <c r="D16" s="110">
        <v>0</v>
      </c>
      <c r="E16" s="114" t="str">
        <f>IF(D16&gt;0, IF(VLOOKUP(Table6[[#This Row],[CAS No.]],'Toxicity Values'!B$4:D$244,3,FALSE)&gt;0, Table6[[#This Row],[ Emission
Rate]]*0.0000143833*360*Notes!$F$10*VLOOKUP(Table6[[#This Row],[CAS No.]],'Toxicity Values'!B$4:D$244,3,FALSE)*(1/70)*(1/1000)*(1/1000)*1000000*(365), ""), "")</f>
        <v/>
      </c>
      <c r="F16" s="114" t="str">
        <f>IF(D16&gt;0, IF(VLOOKUP(Table6[[#This Row],[CAS No.]],'Toxicity Values'!B$4:C$244,2,FALSE)&gt; 0, Table6[[#This Row],[ Emission
Rate]]*0.0000143833*360*365*(1/(VLOOKUP(Table6[[#This Row],[CAS No.]],'Toxicity Values'!B$4:C$244,2,FALSE))), ""), "")</f>
        <v/>
      </c>
      <c r="G16" s="100"/>
      <c r="H16" s="77"/>
      <c r="I16" s="37"/>
      <c r="J16" s="77"/>
      <c r="K16" s="77"/>
      <c r="L16" s="77"/>
    </row>
    <row r="17" spans="1:14" s="80" customFormat="1" ht="15.75" customHeight="1">
      <c r="A17" s="98"/>
      <c r="B17" s="127" t="s">
        <v>43</v>
      </c>
      <c r="C17" s="128">
        <v>75354</v>
      </c>
      <c r="D17" s="110">
        <v>0</v>
      </c>
      <c r="E17" s="114" t="str">
        <f>IF(D17&gt;0, IF(VLOOKUP(Table6[[#This Row],[CAS No.]],'Toxicity Values'!B$4:D$244,3,FALSE)&gt;0, Table6[[#This Row],[ Emission
Rate]]*0.0000143833*360*Notes!$F$10*VLOOKUP(Table6[[#This Row],[CAS No.]],'Toxicity Values'!B$4:D$244,3,FALSE)*(1/70)*(1/1000)*(1/1000)*1000000*(365), ""), "")</f>
        <v/>
      </c>
      <c r="F17" s="114" t="str">
        <f>IF(D17&gt;0, IF(VLOOKUP(Table6[[#This Row],[CAS No.]],'Toxicity Values'!B$4:C$244,2,FALSE)&gt; 0, Table6[[#This Row],[ Emission
Rate]]*0.0000143833*360*365*(1/(VLOOKUP(Table6[[#This Row],[CAS No.]],'Toxicity Values'!B$4:C$244,2,FALSE))), ""), "")</f>
        <v/>
      </c>
      <c r="G17" s="100"/>
      <c r="H17" s="77"/>
      <c r="I17" s="37"/>
      <c r="J17" s="77"/>
      <c r="K17" s="77"/>
      <c r="L17" s="77"/>
    </row>
    <row r="18" spans="1:14" s="80" customFormat="1" ht="15.75" customHeight="1">
      <c r="A18" s="98"/>
      <c r="B18" t="s">
        <v>44</v>
      </c>
      <c r="C18" s="3">
        <v>3268879</v>
      </c>
      <c r="D18" s="110">
        <v>0</v>
      </c>
      <c r="E18" s="114" t="str">
        <f>IF(D18&gt;0, IF(VLOOKUP(Table6[[#This Row],[CAS No.]],'Toxicity Values'!B$4:D$244,3,FALSE)&gt;0, Table6[[#This Row],[ Emission
Rate]]*0.0000143833*360*Notes!$F$10*VLOOKUP(Table6[[#This Row],[CAS No.]],'Toxicity Values'!B$4:D$244,3,FALSE)*(1/70)*(1/1000)*(1/1000)*1000000*(365), ""), "")</f>
        <v/>
      </c>
      <c r="F18" s="114" t="str">
        <f>IF(D18&gt;0, IF(VLOOKUP(Table6[[#This Row],[CAS No.]],'Toxicity Values'!B$4:C$244,2,FALSE)&gt; 0, Table6[[#This Row],[ Emission
Rate]]*0.0000143833*360*365*(1/(VLOOKUP(Table6[[#This Row],[CAS No.]],'Toxicity Values'!B$4:C$244,2,FALSE))), ""), "")</f>
        <v/>
      </c>
      <c r="G18" s="100"/>
      <c r="H18" s="77"/>
      <c r="I18" s="37"/>
      <c r="J18" s="77"/>
      <c r="K18" s="77"/>
      <c r="L18" s="77"/>
    </row>
    <row r="19" spans="1:14" s="80" customFormat="1" ht="15.75" customHeight="1">
      <c r="A19" s="98"/>
      <c r="B19" t="s">
        <v>45</v>
      </c>
      <c r="C19" s="3">
        <v>39001020</v>
      </c>
      <c r="D19" s="110">
        <v>0</v>
      </c>
      <c r="E19" s="114" t="str">
        <f>IF(D19&gt;0, IF(VLOOKUP(Table6[[#This Row],[CAS No.]],'Toxicity Values'!B$4:D$244,3,FALSE)&gt;0, Table6[[#This Row],[ Emission
Rate]]*0.0000143833*360*Notes!$F$10*VLOOKUP(Table6[[#This Row],[CAS No.]],'Toxicity Values'!B$4:D$244,3,FALSE)*(1/70)*(1/1000)*(1/1000)*1000000*(365), ""), "")</f>
        <v/>
      </c>
      <c r="F19" s="114" t="str">
        <f>IF(D19&gt;0, IF(VLOOKUP(Table6[[#This Row],[CAS No.]],'Toxicity Values'!B$4:C$244,2,FALSE)&gt; 0, Table6[[#This Row],[ Emission
Rate]]*0.0000143833*360*365*(1/(VLOOKUP(Table6[[#This Row],[CAS No.]],'Toxicity Values'!B$4:C$244,2,FALSE))), ""), "")</f>
        <v/>
      </c>
      <c r="G19" s="100"/>
      <c r="H19" s="77"/>
      <c r="I19" s="37"/>
      <c r="J19" s="77"/>
      <c r="K19" s="77"/>
      <c r="L19" s="77"/>
    </row>
    <row r="20" spans="1:14" s="80" customFormat="1" ht="15.75" customHeight="1">
      <c r="A20" s="98"/>
      <c r="B20" t="s">
        <v>46</v>
      </c>
      <c r="C20" s="3">
        <v>35822469</v>
      </c>
      <c r="D20" s="110">
        <v>0</v>
      </c>
      <c r="E20" s="114" t="str">
        <f>IF(D20&gt;0, IF(VLOOKUP(Table6[[#This Row],[CAS No.]],'Toxicity Values'!B$4:D$244,3,FALSE)&gt;0, Table6[[#This Row],[ Emission
Rate]]*0.0000143833*360*Notes!$F$10*VLOOKUP(Table6[[#This Row],[CAS No.]],'Toxicity Values'!B$4:D$244,3,FALSE)*(1/70)*(1/1000)*(1/1000)*1000000*(365), ""), "")</f>
        <v/>
      </c>
      <c r="F20" s="114" t="str">
        <f>IF(D20&gt;0, IF(VLOOKUP(Table6[[#This Row],[CAS No.]],'Toxicity Values'!B$4:C$244,2,FALSE)&gt; 0, Table6[[#This Row],[ Emission
Rate]]*0.0000143833*360*365*(1/(VLOOKUP(Table6[[#This Row],[CAS No.]],'Toxicity Values'!B$4:C$244,2,FALSE))), ""), "")</f>
        <v/>
      </c>
      <c r="G20" s="100"/>
      <c r="H20" s="77"/>
      <c r="I20" s="37"/>
      <c r="J20" s="77"/>
      <c r="K20" s="77"/>
      <c r="L20" s="77"/>
    </row>
    <row r="21" spans="1:14" s="80" customFormat="1" ht="18" customHeight="1">
      <c r="A21" s="98"/>
      <c r="B21" t="s">
        <v>47</v>
      </c>
      <c r="C21" s="3">
        <v>67562394</v>
      </c>
      <c r="D21" s="110">
        <v>0</v>
      </c>
      <c r="E21" s="114" t="str">
        <f>IF(D21&gt;0, IF(VLOOKUP(Table6[[#This Row],[CAS No.]],'Toxicity Values'!B$4:D$244,3,FALSE)&gt;0, Table6[[#This Row],[ Emission
Rate]]*0.0000143833*360*Notes!$F$10*VLOOKUP(Table6[[#This Row],[CAS No.]],'Toxicity Values'!B$4:D$244,3,FALSE)*(1/70)*(1/1000)*(1/1000)*1000000*(365), ""), "")</f>
        <v/>
      </c>
      <c r="F21" s="114" t="str">
        <f>IF(D21&gt;0, IF(VLOOKUP(Table6[[#This Row],[CAS No.]],'Toxicity Values'!B$4:C$244,2,FALSE)&gt; 0, Table6[[#This Row],[ Emission
Rate]]*0.0000143833*360*365*(1/(VLOOKUP(Table6[[#This Row],[CAS No.]],'Toxicity Values'!B$4:C$244,2,FALSE))), ""), "")</f>
        <v/>
      </c>
      <c r="G21" s="100"/>
      <c r="H21" s="77"/>
      <c r="I21" s="37"/>
      <c r="J21" s="77"/>
      <c r="K21" s="77"/>
      <c r="L21" s="77"/>
    </row>
    <row r="22" spans="1:14" s="80" customFormat="1" ht="15.75" customHeight="1">
      <c r="A22" s="98"/>
      <c r="B22" t="s">
        <v>48</v>
      </c>
      <c r="C22" s="3">
        <v>55673897</v>
      </c>
      <c r="D22" s="110">
        <v>0</v>
      </c>
      <c r="E22" s="114" t="str">
        <f>IF(D22&gt;0, IF(VLOOKUP(Table6[[#This Row],[CAS No.]],'Toxicity Values'!B$4:D$244,3,FALSE)&gt;0, Table6[[#This Row],[ Emission
Rate]]*0.0000143833*360*Notes!$F$10*VLOOKUP(Table6[[#This Row],[CAS No.]],'Toxicity Values'!B$4:D$244,3,FALSE)*(1/70)*(1/1000)*(1/1000)*1000000*(365), ""), "")</f>
        <v/>
      </c>
      <c r="F22" s="114" t="str">
        <f>IF(D22&gt;0, IF(VLOOKUP(Table6[[#This Row],[CAS No.]],'Toxicity Values'!B$4:C$244,2,FALSE)&gt; 0, Table6[[#This Row],[ Emission
Rate]]*0.0000143833*360*365*(1/(VLOOKUP(Table6[[#This Row],[CAS No.]],'Toxicity Values'!B$4:C$244,2,FALSE))), ""), "")</f>
        <v/>
      </c>
      <c r="G22" s="100"/>
      <c r="H22" s="77"/>
      <c r="I22" s="37"/>
      <c r="J22" s="77"/>
      <c r="K22" s="77"/>
      <c r="L22" s="77"/>
    </row>
    <row r="23" spans="1:14" s="80" customFormat="1" ht="18" customHeight="1">
      <c r="A23" s="98"/>
      <c r="B23" t="s">
        <v>49</v>
      </c>
      <c r="C23" s="3">
        <v>39227286</v>
      </c>
      <c r="D23" s="110">
        <v>0</v>
      </c>
      <c r="E23" s="114" t="str">
        <f>IF(D23&gt;0, IF(VLOOKUP(Table6[[#This Row],[CAS No.]],'Toxicity Values'!B$4:D$244,3,FALSE)&gt;0, Table6[[#This Row],[ Emission
Rate]]*0.0000143833*360*Notes!$F$10*VLOOKUP(Table6[[#This Row],[CAS No.]],'Toxicity Values'!B$4:D$244,3,FALSE)*(1/70)*(1/1000)*(1/1000)*1000000*(365), ""), "")</f>
        <v/>
      </c>
      <c r="F23" s="114" t="str">
        <f>IF(D23&gt;0, IF(VLOOKUP(Table6[[#This Row],[CAS No.]],'Toxicity Values'!B$4:C$244,2,FALSE)&gt; 0, Table6[[#This Row],[ Emission
Rate]]*0.0000143833*360*365*(1/(VLOOKUP(Table6[[#This Row],[CAS No.]],'Toxicity Values'!B$4:C$244,2,FALSE))), ""), "")</f>
        <v/>
      </c>
      <c r="G23" s="100"/>
      <c r="H23" s="77"/>
      <c r="I23" s="37"/>
      <c r="J23" s="77"/>
      <c r="K23" s="77"/>
      <c r="L23" s="77"/>
    </row>
    <row r="24" spans="1:14" s="80" customFormat="1" ht="15" customHeight="1">
      <c r="A24" s="98"/>
      <c r="B24" t="s">
        <v>50</v>
      </c>
      <c r="C24" s="3">
        <v>70648269</v>
      </c>
      <c r="D24" s="110">
        <v>0</v>
      </c>
      <c r="E24" s="114" t="str">
        <f>IF(D24&gt;0, IF(VLOOKUP(Table6[[#This Row],[CAS No.]],'Toxicity Values'!B$4:D$244,3,FALSE)&gt;0, Table6[[#This Row],[ Emission
Rate]]*0.0000143833*360*Notes!$F$10*VLOOKUP(Table6[[#This Row],[CAS No.]],'Toxicity Values'!B$4:D$244,3,FALSE)*(1/70)*(1/1000)*(1/1000)*1000000*(365), ""), "")</f>
        <v/>
      </c>
      <c r="F24" s="114" t="str">
        <f>IF(D24&gt;0, IF(VLOOKUP(Table6[[#This Row],[CAS No.]],'Toxicity Values'!B$4:C$244,2,FALSE)&gt; 0, Table6[[#This Row],[ Emission
Rate]]*0.0000143833*360*365*(1/(VLOOKUP(Table6[[#This Row],[CAS No.]],'Toxicity Values'!B$4:C$244,2,FALSE))), ""), "")</f>
        <v/>
      </c>
      <c r="G24" s="100"/>
      <c r="H24" s="77"/>
      <c r="I24" s="37"/>
      <c r="J24" s="77"/>
      <c r="K24" s="77"/>
      <c r="L24" s="77"/>
    </row>
    <row r="25" spans="1:14" s="80" customFormat="1" ht="15" customHeight="1">
      <c r="A25" s="98"/>
      <c r="B25" t="s">
        <v>51</v>
      </c>
      <c r="C25" s="3">
        <v>57653857</v>
      </c>
      <c r="D25" s="110">
        <v>0</v>
      </c>
      <c r="E25" s="114" t="str">
        <f>IF(D25&gt;0, IF(VLOOKUP(Table6[[#This Row],[CAS No.]],'Toxicity Values'!B$4:D$244,3,FALSE)&gt;0, Table6[[#This Row],[ Emission
Rate]]*0.0000143833*360*Notes!$F$10*VLOOKUP(Table6[[#This Row],[CAS No.]],'Toxicity Values'!B$4:D$244,3,FALSE)*(1/70)*(1/1000)*(1/1000)*1000000*(365), ""), "")</f>
        <v/>
      </c>
      <c r="F25" s="114" t="str">
        <f>IF(D25&gt;0, IF(VLOOKUP(Table6[[#This Row],[CAS No.]],'Toxicity Values'!B$4:C$244,2,FALSE)&gt; 0, Table6[[#This Row],[ Emission
Rate]]*0.0000143833*360*365*(1/(VLOOKUP(Table6[[#This Row],[CAS No.]],'Toxicity Values'!B$4:C$244,2,FALSE))), ""), "")</f>
        <v/>
      </c>
      <c r="G25" s="100"/>
      <c r="H25" s="77"/>
      <c r="I25" s="37"/>
      <c r="J25" s="77"/>
      <c r="K25" s="77"/>
      <c r="L25" s="77"/>
    </row>
    <row r="26" spans="1:14" s="80" customFormat="1" ht="15.75" customHeight="1">
      <c r="A26" s="98"/>
      <c r="B26" t="s">
        <v>52</v>
      </c>
      <c r="C26" s="3">
        <v>57117449</v>
      </c>
      <c r="D26" s="110">
        <v>0</v>
      </c>
      <c r="E26" s="114" t="str">
        <f>IF(D26&gt;0, IF(VLOOKUP(Table6[[#This Row],[CAS No.]],'Toxicity Values'!B$4:D$244,3,FALSE)&gt;0, Table6[[#This Row],[ Emission
Rate]]*0.0000143833*360*Notes!$F$10*VLOOKUP(Table6[[#This Row],[CAS No.]],'Toxicity Values'!B$4:D$244,3,FALSE)*(1/70)*(1/1000)*(1/1000)*1000000*(365), ""), "")</f>
        <v/>
      </c>
      <c r="F26" s="114" t="str">
        <f>IF(D26&gt;0, IF(VLOOKUP(Table6[[#This Row],[CAS No.]],'Toxicity Values'!B$4:C$244,2,FALSE)&gt; 0, Table6[[#This Row],[ Emission
Rate]]*0.0000143833*360*365*(1/(VLOOKUP(Table6[[#This Row],[CAS No.]],'Toxicity Values'!B$4:C$244,2,FALSE))), ""), "")</f>
        <v/>
      </c>
      <c r="G26" s="100"/>
      <c r="H26" s="77"/>
      <c r="I26" s="37"/>
      <c r="J26" s="77"/>
      <c r="K26" s="77"/>
      <c r="L26" s="77"/>
    </row>
    <row r="27" spans="1:14" s="80" customFormat="1" ht="15" customHeight="1">
      <c r="A27" s="98"/>
      <c r="B27" t="s">
        <v>53</v>
      </c>
      <c r="C27" s="3">
        <v>19408743</v>
      </c>
      <c r="D27" s="110">
        <v>0</v>
      </c>
      <c r="E27" s="114" t="str">
        <f>IF(D27&gt;0, IF(VLOOKUP(Table6[[#This Row],[CAS No.]],'Toxicity Values'!B$4:D$244,3,FALSE)&gt;0, Table6[[#This Row],[ Emission
Rate]]*0.0000143833*360*Notes!$F$10*VLOOKUP(Table6[[#This Row],[CAS No.]],'Toxicity Values'!B$4:D$244,3,FALSE)*(1/70)*(1/1000)*(1/1000)*1000000*(365), ""), "")</f>
        <v/>
      </c>
      <c r="F27" s="114" t="str">
        <f>IF(D27&gt;0, IF(VLOOKUP(Table6[[#This Row],[CAS No.]],'Toxicity Values'!B$4:C$244,2,FALSE)&gt; 0, Table6[[#This Row],[ Emission
Rate]]*0.0000143833*360*365*(1/(VLOOKUP(Table6[[#This Row],[CAS No.]],'Toxicity Values'!B$4:C$244,2,FALSE))), ""), "")</f>
        <v/>
      </c>
      <c r="G27" s="100"/>
      <c r="H27" s="77"/>
      <c r="I27" s="37"/>
      <c r="J27" s="77"/>
      <c r="K27" s="77"/>
      <c r="L27" s="77"/>
      <c r="M27" s="39"/>
      <c r="N27" s="39"/>
    </row>
    <row r="28" spans="1:14" s="80" customFormat="1" ht="15" customHeight="1">
      <c r="A28" s="98"/>
      <c r="B28" t="s">
        <v>54</v>
      </c>
      <c r="C28" s="3">
        <v>72918219</v>
      </c>
      <c r="D28" s="110">
        <v>0</v>
      </c>
      <c r="E28" s="114" t="str">
        <f>IF(D28&gt;0, IF(VLOOKUP(Table6[[#This Row],[CAS No.]],'Toxicity Values'!B$4:D$244,3,FALSE)&gt;0, Table6[[#This Row],[ Emission
Rate]]*0.0000143833*360*Notes!$F$10*VLOOKUP(Table6[[#This Row],[CAS No.]],'Toxicity Values'!B$4:D$244,3,FALSE)*(1/70)*(1/1000)*(1/1000)*1000000*(365), ""), "")</f>
        <v/>
      </c>
      <c r="F28" s="114" t="str">
        <f>IF(D28&gt;0, IF(VLOOKUP(Table6[[#This Row],[CAS No.]],'Toxicity Values'!B$4:C$244,2,FALSE)&gt; 0, Table6[[#This Row],[ Emission
Rate]]*0.0000143833*360*365*(1/(VLOOKUP(Table6[[#This Row],[CAS No.]],'Toxicity Values'!B$4:C$244,2,FALSE))), ""), "")</f>
        <v/>
      </c>
      <c r="G28" s="100"/>
      <c r="H28" s="77"/>
      <c r="I28" s="37"/>
      <c r="J28" s="77"/>
      <c r="K28" s="77"/>
      <c r="L28" s="77"/>
      <c r="M28" s="39"/>
      <c r="N28" s="39"/>
    </row>
    <row r="29" spans="1:14" s="80" customFormat="1" ht="15" customHeight="1">
      <c r="A29" s="98"/>
      <c r="B29" t="s">
        <v>55</v>
      </c>
      <c r="C29" s="3">
        <v>40321764</v>
      </c>
      <c r="D29" s="110">
        <v>0</v>
      </c>
      <c r="E29" s="114" t="str">
        <f>IF(D29&gt;0, IF(VLOOKUP(Table6[[#This Row],[CAS No.]],'Toxicity Values'!B$4:D$244,3,FALSE)&gt;0, Table6[[#This Row],[ Emission
Rate]]*0.0000143833*360*Notes!$F$10*VLOOKUP(Table6[[#This Row],[CAS No.]],'Toxicity Values'!B$4:D$244,3,FALSE)*(1/70)*(1/1000)*(1/1000)*1000000*(365), ""), "")</f>
        <v/>
      </c>
      <c r="F29" s="114" t="str">
        <f>IF(D29&gt;0, IF(VLOOKUP(Table6[[#This Row],[CAS No.]],'Toxicity Values'!B$4:C$244,2,FALSE)&gt; 0, Table6[[#This Row],[ Emission
Rate]]*0.0000143833*360*365*(1/(VLOOKUP(Table6[[#This Row],[CAS No.]],'Toxicity Values'!B$4:C$244,2,FALSE))), ""), "")</f>
        <v/>
      </c>
      <c r="G29" s="100"/>
      <c r="H29" s="77"/>
      <c r="I29" s="37"/>
      <c r="J29" s="77"/>
      <c r="K29" s="77"/>
      <c r="L29" s="77"/>
      <c r="M29" s="39"/>
      <c r="N29" s="39"/>
    </row>
    <row r="30" spans="1:14" s="80" customFormat="1" ht="15" customHeight="1">
      <c r="A30" s="98"/>
      <c r="B30" t="s">
        <v>56</v>
      </c>
      <c r="C30" s="3">
        <v>57117416</v>
      </c>
      <c r="D30" s="110">
        <v>0</v>
      </c>
      <c r="E30" s="114" t="str">
        <f>IF(D30&gt;0, IF(VLOOKUP(Table6[[#This Row],[CAS No.]],'Toxicity Values'!B$4:D$244,3,FALSE)&gt;0, Table6[[#This Row],[ Emission
Rate]]*0.0000143833*360*Notes!$F$10*VLOOKUP(Table6[[#This Row],[CAS No.]],'Toxicity Values'!B$4:D$244,3,FALSE)*(1/70)*(1/1000)*(1/1000)*1000000*(365), ""), "")</f>
        <v/>
      </c>
      <c r="F30" s="114" t="str">
        <f>IF(D30&gt;0, IF(VLOOKUP(Table6[[#This Row],[CAS No.]],'Toxicity Values'!B$4:C$244,2,FALSE)&gt; 0, Table6[[#This Row],[ Emission
Rate]]*0.0000143833*360*365*(1/(VLOOKUP(Table6[[#This Row],[CAS No.]],'Toxicity Values'!B$4:C$244,2,FALSE))), ""), "")</f>
        <v/>
      </c>
      <c r="G30" s="100"/>
      <c r="H30" s="77"/>
      <c r="I30" s="37"/>
      <c r="J30" s="77"/>
      <c r="K30" s="77"/>
      <c r="L30" s="77"/>
      <c r="M30" s="39"/>
      <c r="N30" s="39"/>
    </row>
    <row r="31" spans="1:14" s="80" customFormat="1" ht="15" customHeight="1">
      <c r="A31" s="98"/>
      <c r="B31" t="s">
        <v>57</v>
      </c>
      <c r="C31" s="3">
        <v>96128</v>
      </c>
      <c r="D31" s="110">
        <v>0</v>
      </c>
      <c r="E31" s="114" t="str">
        <f>IF(D31&gt;0, IF(VLOOKUP(Table6[[#This Row],[CAS No.]],'Toxicity Values'!B$4:D$244,3,FALSE)&gt;0, Table6[[#This Row],[ Emission
Rate]]*0.0000143833*360*Notes!$F$10*VLOOKUP(Table6[[#This Row],[CAS No.]],'Toxicity Values'!B$4:D$244,3,FALSE)*(1/70)*(1/1000)*(1/1000)*1000000*(365), ""), "")</f>
        <v/>
      </c>
      <c r="F31" s="114" t="str">
        <f>IF(D31&gt;0, IF(VLOOKUP(Table6[[#This Row],[CAS No.]],'Toxicity Values'!B$4:C$244,2,FALSE)&gt; 0, Table6[[#This Row],[ Emission
Rate]]*0.0000143833*360*365*(1/(VLOOKUP(Table6[[#This Row],[CAS No.]],'Toxicity Values'!B$4:C$244,2,FALSE))), ""), "")</f>
        <v/>
      </c>
      <c r="G31" s="100"/>
      <c r="H31" s="77"/>
      <c r="I31" s="37"/>
      <c r="J31" s="77"/>
      <c r="K31" s="77"/>
      <c r="L31" s="77"/>
      <c r="M31" s="39"/>
      <c r="N31" s="39"/>
    </row>
    <row r="32" spans="1:14" s="80" customFormat="1" ht="15" customHeight="1">
      <c r="A32" s="98"/>
      <c r="B32" t="s">
        <v>58</v>
      </c>
      <c r="C32" s="3">
        <v>106934</v>
      </c>
      <c r="D32" s="110">
        <v>0</v>
      </c>
      <c r="E32" s="114" t="str">
        <f>IF(D32&gt;0, IF(VLOOKUP(Table6[[#This Row],[CAS No.]],'Toxicity Values'!B$4:D$244,3,FALSE)&gt;0, Table6[[#This Row],[ Emission
Rate]]*0.0000143833*360*Notes!$F$10*VLOOKUP(Table6[[#This Row],[CAS No.]],'Toxicity Values'!B$4:D$244,3,FALSE)*(1/70)*(1/1000)*(1/1000)*1000000*(365), ""), "")</f>
        <v/>
      </c>
      <c r="F32" s="114" t="str">
        <f>IF(D32&gt;0, IF(VLOOKUP(Table6[[#This Row],[CAS No.]],'Toxicity Values'!B$4:C$244,2,FALSE)&gt; 0, Table6[[#This Row],[ Emission
Rate]]*0.0000143833*360*365*(1/(VLOOKUP(Table6[[#This Row],[CAS No.]],'Toxicity Values'!B$4:C$244,2,FALSE))), ""), "")</f>
        <v/>
      </c>
      <c r="G32" s="100"/>
      <c r="H32" s="77"/>
      <c r="I32" s="37"/>
      <c r="J32" s="77"/>
      <c r="K32" s="77"/>
      <c r="L32" s="77"/>
      <c r="M32" s="39"/>
      <c r="N32" s="39"/>
    </row>
    <row r="33" spans="1:14" s="80" customFormat="1" ht="18.75">
      <c r="A33" s="98"/>
      <c r="B33" s="127" t="s">
        <v>59</v>
      </c>
      <c r="C33" s="128">
        <v>107062</v>
      </c>
      <c r="D33" s="110">
        <v>0</v>
      </c>
      <c r="E33" s="114" t="str">
        <f>IF(D33&gt;0, IF(VLOOKUP(Table6[[#This Row],[CAS No.]],'Toxicity Values'!B$4:D$244,3,FALSE)&gt;0, Table6[[#This Row],[ Emission
Rate]]*0.0000143833*360*Notes!$F$10*VLOOKUP(Table6[[#This Row],[CAS No.]],'Toxicity Values'!B$4:D$244,3,FALSE)*(1/70)*(1/1000)*(1/1000)*1000000*(365), ""), "")</f>
        <v/>
      </c>
      <c r="F33" s="114" t="str">
        <f>IF(D33&gt;0, IF(VLOOKUP(Table6[[#This Row],[CAS No.]],'Toxicity Values'!B$4:C$244,2,FALSE)&gt; 0, Table6[[#This Row],[ Emission
Rate]]*0.0000143833*360*365*(1/(VLOOKUP(Table6[[#This Row],[CAS No.]],'Toxicity Values'!B$4:C$244,2,FALSE))), ""), "")</f>
        <v/>
      </c>
      <c r="G33" s="100"/>
      <c r="H33" s="77"/>
      <c r="I33" s="37"/>
      <c r="J33" s="77"/>
      <c r="K33" s="77"/>
      <c r="L33" s="77"/>
      <c r="M33" s="39"/>
      <c r="N33" s="39"/>
    </row>
    <row r="34" spans="1:14" s="80" customFormat="1" ht="18.75">
      <c r="A34" s="98"/>
      <c r="B34" s="127" t="s">
        <v>60</v>
      </c>
      <c r="C34" s="128">
        <v>106887</v>
      </c>
      <c r="D34" s="110">
        <v>0</v>
      </c>
      <c r="E34" s="114" t="str">
        <f>IF(D34&gt;0, IF(VLOOKUP(Table6[[#This Row],[CAS No.]],'Toxicity Values'!B$4:D$244,3,FALSE)&gt;0, Table6[[#This Row],[ Emission
Rate]]*0.0000143833*360*Notes!$F$10*VLOOKUP(Table6[[#This Row],[CAS No.]],'Toxicity Values'!B$4:D$244,3,FALSE)*(1/70)*(1/1000)*(1/1000)*1000000*(365), ""), "")</f>
        <v/>
      </c>
      <c r="F34" s="114" t="str">
        <f>IF(D34&gt;0, IF(VLOOKUP(Table6[[#This Row],[CAS No.]],'Toxicity Values'!B$4:C$244,2,FALSE)&gt; 0, Table6[[#This Row],[ Emission
Rate]]*0.0000143833*360*365*(1/(VLOOKUP(Table6[[#This Row],[CAS No.]],'Toxicity Values'!B$4:C$244,2,FALSE))), ""), "")</f>
        <v/>
      </c>
      <c r="G34" s="100"/>
      <c r="H34" s="77"/>
      <c r="I34" s="37"/>
      <c r="J34" s="77"/>
      <c r="K34" s="77"/>
      <c r="L34" s="77"/>
      <c r="M34" s="39"/>
      <c r="N34" s="39"/>
    </row>
    <row r="35" spans="1:14" s="80" customFormat="1" ht="18.75">
      <c r="A35" s="98"/>
      <c r="B35" s="127" t="s">
        <v>61</v>
      </c>
      <c r="C35" s="128">
        <v>106990</v>
      </c>
      <c r="D35" s="110">
        <v>0</v>
      </c>
      <c r="E35" s="114" t="str">
        <f>IF(D35&gt;0, IF(VLOOKUP(Table6[[#This Row],[CAS No.]],'Toxicity Values'!B$4:D$244,3,FALSE)&gt;0, Table6[[#This Row],[ Emission
Rate]]*0.0000143833*360*Notes!$F$10*VLOOKUP(Table6[[#This Row],[CAS No.]],'Toxicity Values'!B$4:D$244,3,FALSE)*(1/70)*(1/1000)*(1/1000)*1000000*(365), ""), "")</f>
        <v/>
      </c>
      <c r="F35" s="114" t="str">
        <f>IF(D35&gt;0, IF(VLOOKUP(Table6[[#This Row],[CAS No.]],'Toxicity Values'!B$4:C$244,2,FALSE)&gt; 0, Table6[[#This Row],[ Emission
Rate]]*0.0000143833*360*365*(1/(VLOOKUP(Table6[[#This Row],[CAS No.]],'Toxicity Values'!B$4:C$244,2,FALSE))), ""), "")</f>
        <v/>
      </c>
      <c r="G35" s="100"/>
      <c r="H35" s="77"/>
      <c r="I35" s="37"/>
      <c r="J35" s="77"/>
      <c r="K35" s="77"/>
      <c r="L35" s="77"/>
      <c r="M35" s="39"/>
      <c r="N35" s="39"/>
    </row>
    <row r="36" spans="1:14" s="80" customFormat="1" ht="18.75">
      <c r="A36" s="98"/>
      <c r="B36" s="127" t="s">
        <v>62</v>
      </c>
      <c r="C36" s="128">
        <v>1120714</v>
      </c>
      <c r="D36" s="110">
        <v>0</v>
      </c>
      <c r="E36" s="114" t="str">
        <f>IF(D36&gt;0, IF(VLOOKUP(Table6[[#This Row],[CAS No.]],'Toxicity Values'!B$4:D$244,3,FALSE)&gt;0, Table6[[#This Row],[ Emission
Rate]]*0.0000143833*360*Notes!$F$10*VLOOKUP(Table6[[#This Row],[CAS No.]],'Toxicity Values'!B$4:D$244,3,FALSE)*(1/70)*(1/1000)*(1/1000)*1000000*(365), ""), "")</f>
        <v/>
      </c>
      <c r="F36" s="114" t="str">
        <f>IF(D36&gt;0, IF(VLOOKUP(Table6[[#This Row],[CAS No.]],'Toxicity Values'!B$4:C$244,2,FALSE)&gt; 0, Table6[[#This Row],[ Emission
Rate]]*0.0000143833*360*365*(1/(VLOOKUP(Table6[[#This Row],[CAS No.]],'Toxicity Values'!B$4:C$244,2,FALSE))), ""), "")</f>
        <v/>
      </c>
      <c r="G36" s="100"/>
      <c r="H36" s="77"/>
      <c r="I36" s="37"/>
      <c r="J36" s="77"/>
      <c r="K36" s="77"/>
      <c r="L36" s="77"/>
      <c r="M36" s="39"/>
      <c r="N36" s="39"/>
    </row>
    <row r="37" spans="1:14" s="80" customFormat="1" ht="18.75">
      <c r="A37" s="98"/>
      <c r="B37" s="127" t="s">
        <v>63</v>
      </c>
      <c r="C37" s="128">
        <v>106467</v>
      </c>
      <c r="D37" s="110">
        <v>0</v>
      </c>
      <c r="E37" s="114" t="str">
        <f>IF(D37&gt;0, IF(VLOOKUP(Table6[[#This Row],[CAS No.]],'Toxicity Values'!B$4:D$244,3,FALSE)&gt;0, Table6[[#This Row],[ Emission
Rate]]*0.0000143833*360*Notes!$F$10*VLOOKUP(Table6[[#This Row],[CAS No.]],'Toxicity Values'!B$4:D$244,3,FALSE)*(1/70)*(1/1000)*(1/1000)*1000000*(365), ""), "")</f>
        <v/>
      </c>
      <c r="F37" s="114" t="str">
        <f>IF(D37&gt;0, IF(VLOOKUP(Table6[[#This Row],[CAS No.]],'Toxicity Values'!B$4:C$244,2,FALSE)&gt; 0, Table6[[#This Row],[ Emission
Rate]]*0.0000143833*360*365*(1/(VLOOKUP(Table6[[#This Row],[CAS No.]],'Toxicity Values'!B$4:C$244,2,FALSE))), ""), "")</f>
        <v/>
      </c>
      <c r="G37" s="100"/>
      <c r="H37" s="77"/>
      <c r="I37" s="37"/>
      <c r="J37" s="77"/>
      <c r="K37" s="77"/>
      <c r="L37" s="77"/>
      <c r="M37" s="39"/>
      <c r="N37" s="39"/>
    </row>
    <row r="38" spans="1:14" s="80" customFormat="1" ht="18.75">
      <c r="A38" s="98"/>
      <c r="B38" s="127" t="s">
        <v>64</v>
      </c>
      <c r="C38" s="128">
        <v>123911</v>
      </c>
      <c r="D38" s="110">
        <v>0</v>
      </c>
      <c r="E38" s="114" t="str">
        <f>IF(D38&gt;0, IF(VLOOKUP(Table6[[#This Row],[CAS No.]],'Toxicity Values'!B$4:D$244,3,FALSE)&gt;0, Table6[[#This Row],[ Emission
Rate]]*0.0000143833*360*Notes!$F$10*VLOOKUP(Table6[[#This Row],[CAS No.]],'Toxicity Values'!B$4:D$244,3,FALSE)*(1/70)*(1/1000)*(1/1000)*1000000*(365), ""), "")</f>
        <v/>
      </c>
      <c r="F38" s="114" t="str">
        <f>IF(D38&gt;0, IF(VLOOKUP(Table6[[#This Row],[CAS No.]],'Toxicity Values'!B$4:C$244,2,FALSE)&gt; 0, Table6[[#This Row],[ Emission
Rate]]*0.0000143833*360*365*(1/(VLOOKUP(Table6[[#This Row],[CAS No.]],'Toxicity Values'!B$4:C$244,2,FALSE))), ""), "")</f>
        <v/>
      </c>
      <c r="G38" s="100"/>
      <c r="H38" s="77"/>
      <c r="I38" s="37"/>
      <c r="J38" s="77"/>
      <c r="K38" s="77"/>
      <c r="L38" s="77"/>
      <c r="M38" s="39"/>
      <c r="N38" s="39"/>
    </row>
    <row r="39" spans="1:14" s="80" customFormat="1" ht="18.75">
      <c r="A39" s="98"/>
      <c r="B39" s="127" t="s">
        <v>65</v>
      </c>
      <c r="C39" s="128">
        <v>42397648</v>
      </c>
      <c r="D39" s="110">
        <v>0</v>
      </c>
      <c r="E39" s="114" t="str">
        <f>IF(D39&gt;0, IF(VLOOKUP(Table6[[#This Row],[CAS No.]],'Toxicity Values'!B$4:D$244,3,FALSE)&gt;0, Table6[[#This Row],[ Emission
Rate]]*0.0000143833*360*Notes!$F$10*VLOOKUP(Table6[[#This Row],[CAS No.]],'Toxicity Values'!B$4:D$244,3,FALSE)*(1/70)*(1/1000)*(1/1000)*1000000*(365), ""), "")</f>
        <v/>
      </c>
      <c r="F39" s="114" t="str">
        <f>IF(D39&gt;0, IF(VLOOKUP(Table6[[#This Row],[CAS No.]],'Toxicity Values'!B$4:C$244,2,FALSE)&gt; 0, Table6[[#This Row],[ Emission
Rate]]*0.0000143833*360*365*(1/(VLOOKUP(Table6[[#This Row],[CAS No.]],'Toxicity Values'!B$4:C$244,2,FALSE))), ""), "")</f>
        <v/>
      </c>
      <c r="G39" s="100"/>
      <c r="H39" s="77"/>
      <c r="I39" s="37"/>
      <c r="J39" s="77"/>
      <c r="K39" s="77"/>
      <c r="L39" s="77"/>
      <c r="M39" s="39"/>
      <c r="N39" s="39"/>
    </row>
    <row r="40" spans="1:14" s="80" customFormat="1" ht="18.75">
      <c r="A40" s="98"/>
      <c r="B40" s="127" t="s">
        <v>66</v>
      </c>
      <c r="C40" s="128">
        <v>42397659</v>
      </c>
      <c r="D40" s="110">
        <v>0</v>
      </c>
      <c r="E40" s="114" t="str">
        <f>IF(D40&gt;0, IF(VLOOKUP(Table6[[#This Row],[CAS No.]],'Toxicity Values'!B$4:D$244,3,FALSE)&gt;0, Table6[[#This Row],[ Emission
Rate]]*0.0000143833*360*Notes!$F$10*VLOOKUP(Table6[[#This Row],[CAS No.]],'Toxicity Values'!B$4:D$244,3,FALSE)*(1/70)*(1/1000)*(1/1000)*1000000*(365), ""), "")</f>
        <v/>
      </c>
      <c r="F40" s="114" t="str">
        <f>IF(D40&gt;0, IF(VLOOKUP(Table6[[#This Row],[CAS No.]],'Toxicity Values'!B$4:C$244,2,FALSE)&gt; 0, Table6[[#This Row],[ Emission
Rate]]*0.0000143833*360*365*(1/(VLOOKUP(Table6[[#This Row],[CAS No.]],'Toxicity Values'!B$4:C$244,2,FALSE))), ""), "")</f>
        <v/>
      </c>
      <c r="G40" s="100"/>
      <c r="H40" s="77"/>
      <c r="I40" s="37"/>
      <c r="J40" s="77"/>
      <c r="K40" s="77"/>
      <c r="L40" s="77"/>
      <c r="M40" s="39"/>
      <c r="N40" s="39"/>
    </row>
    <row r="41" spans="1:14" s="80" customFormat="1" ht="18.75">
      <c r="A41" s="98"/>
      <c r="B41" s="127" t="s">
        <v>67</v>
      </c>
      <c r="C41" s="128">
        <v>5522430</v>
      </c>
      <c r="D41" s="110">
        <v>0</v>
      </c>
      <c r="E41" s="114" t="str">
        <f>IF(D41&gt;0, IF(VLOOKUP(Table6[[#This Row],[CAS No.]],'Toxicity Values'!B$4:D$244,3,FALSE)&gt;0, Table6[[#This Row],[ Emission
Rate]]*0.0000143833*360*Notes!$F$10*VLOOKUP(Table6[[#This Row],[CAS No.]],'Toxicity Values'!B$4:D$244,3,FALSE)*(1/70)*(1/1000)*(1/1000)*1000000*(365), ""), "")</f>
        <v/>
      </c>
      <c r="F41" s="114" t="str">
        <f>IF(D41&gt;0, IF(VLOOKUP(Table6[[#This Row],[CAS No.]],'Toxicity Values'!B$4:C$244,2,FALSE)&gt; 0, Table6[[#This Row],[ Emission
Rate]]*0.0000143833*360*365*(1/(VLOOKUP(Table6[[#This Row],[CAS No.]],'Toxicity Values'!B$4:C$244,2,FALSE))), ""), "")</f>
        <v/>
      </c>
      <c r="G41" s="100"/>
      <c r="H41" s="77"/>
      <c r="I41" s="37"/>
      <c r="J41" s="77"/>
      <c r="K41" s="77"/>
      <c r="L41" s="77"/>
      <c r="M41" s="39"/>
      <c r="N41" s="39"/>
    </row>
    <row r="42" spans="1:14" s="80" customFormat="1" ht="18.75">
      <c r="A42" s="98"/>
      <c r="B42" s="127" t="s">
        <v>68</v>
      </c>
      <c r="C42" s="128">
        <v>65510443</v>
      </c>
      <c r="D42" s="110">
        <v>0</v>
      </c>
      <c r="E42" s="114" t="str">
        <f>IF(D42&gt;0, IF(VLOOKUP(Table6[[#This Row],[CAS No.]],'Toxicity Values'!B$4:D$244,3,FALSE)&gt;0, Table6[[#This Row],[ Emission
Rate]]*0.0000143833*360*Notes!$F$10*VLOOKUP(Table6[[#This Row],[CAS No.]],'Toxicity Values'!B$4:D$244,3,FALSE)*(1/70)*(1/1000)*(1/1000)*1000000*(365), ""), "")</f>
        <v/>
      </c>
      <c r="F42" s="114" t="str">
        <f>IF(D42&gt;0, IF(VLOOKUP(Table6[[#This Row],[CAS No.]],'Toxicity Values'!B$4:C$244,2,FALSE)&gt; 0, Table6[[#This Row],[ Emission
Rate]]*0.0000143833*360*365*(1/(VLOOKUP(Table6[[#This Row],[CAS No.]],'Toxicity Values'!B$4:C$244,2,FALSE))), ""), "")</f>
        <v/>
      </c>
      <c r="G42" s="100"/>
      <c r="H42" s="77"/>
      <c r="I42" s="37"/>
      <c r="J42" s="77"/>
      <c r="K42" s="77"/>
      <c r="L42" s="77"/>
      <c r="M42" s="39"/>
      <c r="N42" s="39"/>
    </row>
    <row r="43" spans="1:14" s="80" customFormat="1" ht="18.75">
      <c r="A43" s="98"/>
      <c r="B43" s="127" t="s">
        <v>69</v>
      </c>
      <c r="C43" s="128">
        <v>52663726</v>
      </c>
      <c r="D43" s="110">
        <v>0</v>
      </c>
      <c r="E43" s="114" t="str">
        <f>IF(D43&gt;0, IF(VLOOKUP(Table6[[#This Row],[CAS No.]],'Toxicity Values'!B$4:D$244,3,FALSE)&gt;0, Table6[[#This Row],[ Emission
Rate]]*0.0000143833*360*Notes!$F$10*VLOOKUP(Table6[[#This Row],[CAS No.]],'Toxicity Values'!B$4:D$244,3,FALSE)*(1/70)*(1/1000)*(1/1000)*1000000*(365), ""), "")</f>
        <v/>
      </c>
      <c r="F43" s="114" t="str">
        <f>IF(D43&gt;0, IF(VLOOKUP(Table6[[#This Row],[CAS No.]],'Toxicity Values'!B$4:C$244,2,FALSE)&gt; 0, Table6[[#This Row],[ Emission
Rate]]*0.0000143833*360*365*(1/(VLOOKUP(Table6[[#This Row],[CAS No.]],'Toxicity Values'!B$4:C$244,2,FALSE))), ""), "")</f>
        <v/>
      </c>
      <c r="G43" s="100"/>
      <c r="H43" s="77"/>
      <c r="I43" s="37"/>
      <c r="J43" s="77"/>
      <c r="K43" s="77"/>
      <c r="L43" s="77"/>
      <c r="M43" s="39"/>
      <c r="N43" s="39"/>
    </row>
    <row r="44" spans="1:14" s="80" customFormat="1" ht="18.75">
      <c r="A44" s="98"/>
      <c r="B44" s="127" t="s">
        <v>70</v>
      </c>
      <c r="C44" s="128">
        <v>31508006</v>
      </c>
      <c r="D44" s="110">
        <v>0</v>
      </c>
      <c r="E44" s="114" t="str">
        <f>IF(D44&gt;0, IF(VLOOKUP(Table6[[#This Row],[CAS No.]],'Toxicity Values'!B$4:D$244,3,FALSE)&gt;0, Table6[[#This Row],[ Emission
Rate]]*0.0000143833*360*Notes!$F$10*VLOOKUP(Table6[[#This Row],[CAS No.]],'Toxicity Values'!B$4:D$244,3,FALSE)*(1/70)*(1/1000)*(1/1000)*1000000*(365), ""), "")</f>
        <v/>
      </c>
      <c r="F44" s="114" t="str">
        <f>IF(D44&gt;0, IF(VLOOKUP(Table6[[#This Row],[CAS No.]],'Toxicity Values'!B$4:C$244,2,FALSE)&gt; 0, Table6[[#This Row],[ Emission
Rate]]*0.0000143833*360*365*(1/(VLOOKUP(Table6[[#This Row],[CAS No.]],'Toxicity Values'!B$4:C$244,2,FALSE))), ""), "")</f>
        <v/>
      </c>
      <c r="G44" s="100"/>
      <c r="H44" s="77"/>
      <c r="I44" s="37"/>
      <c r="J44" s="77"/>
      <c r="K44" s="77"/>
      <c r="L44" s="77"/>
      <c r="M44" s="39"/>
      <c r="N44" s="39"/>
    </row>
    <row r="45" spans="1:14" s="80" customFormat="1" ht="18.75">
      <c r="A45" s="98"/>
      <c r="B45" s="127" t="s">
        <v>71</v>
      </c>
      <c r="C45" s="128">
        <v>69782907</v>
      </c>
      <c r="D45" s="110">
        <v>0</v>
      </c>
      <c r="E45" s="114" t="str">
        <f>IF(D45&gt;0, IF(VLOOKUP(Table6[[#This Row],[CAS No.]],'Toxicity Values'!B$4:D$244,3,FALSE)&gt;0, Table6[[#This Row],[ Emission
Rate]]*0.0000143833*360*Notes!$F$10*VLOOKUP(Table6[[#This Row],[CAS No.]],'Toxicity Values'!B$4:D$244,3,FALSE)*(1/70)*(1/1000)*(1/1000)*1000000*(365), ""), "")</f>
        <v/>
      </c>
      <c r="F45" s="114" t="str">
        <f>IF(D45&gt;0, IF(VLOOKUP(Table6[[#This Row],[CAS No.]],'Toxicity Values'!B$4:C$244,2,FALSE)&gt; 0, Table6[[#This Row],[ Emission
Rate]]*0.0000143833*360*365*(1/(VLOOKUP(Table6[[#This Row],[CAS No.]],'Toxicity Values'!B$4:C$244,2,FALSE))), ""), "")</f>
        <v/>
      </c>
      <c r="G45" s="100"/>
      <c r="H45" s="77"/>
      <c r="I45" s="37"/>
      <c r="J45" s="77"/>
      <c r="K45" s="77"/>
      <c r="L45" s="77"/>
      <c r="M45" s="39"/>
      <c r="N45" s="39"/>
    </row>
    <row r="46" spans="1:14" s="80" customFormat="1" ht="18.75">
      <c r="A46" s="98"/>
      <c r="B46" s="127" t="s">
        <v>72</v>
      </c>
      <c r="C46" s="128">
        <v>39635319</v>
      </c>
      <c r="D46" s="110">
        <v>0</v>
      </c>
      <c r="E46" s="114" t="str">
        <f>IF(D46&gt;0, IF(VLOOKUP(Table6[[#This Row],[CAS No.]],'Toxicity Values'!B$4:D$244,3,FALSE)&gt;0, Table6[[#This Row],[ Emission
Rate]]*0.0000143833*360*Notes!$F$10*VLOOKUP(Table6[[#This Row],[CAS No.]],'Toxicity Values'!B$4:D$244,3,FALSE)*(1/70)*(1/1000)*(1/1000)*1000000*(365), ""), "")</f>
        <v/>
      </c>
      <c r="F46" s="114" t="str">
        <f>IF(D46&gt;0, IF(VLOOKUP(Table6[[#This Row],[CAS No.]],'Toxicity Values'!B$4:C$244,2,FALSE)&gt; 0, Table6[[#This Row],[ Emission
Rate]]*0.0000143833*360*365*(1/(VLOOKUP(Table6[[#This Row],[CAS No.]],'Toxicity Values'!B$4:C$244,2,FALSE))), ""), "")</f>
        <v/>
      </c>
      <c r="G46" s="100"/>
      <c r="H46" s="77"/>
      <c r="I46" s="37"/>
      <c r="J46" s="77"/>
      <c r="K46" s="77"/>
      <c r="L46" s="77"/>
      <c r="M46" s="39"/>
      <c r="N46" s="39"/>
    </row>
    <row r="47" spans="1:14" s="80" customFormat="1" ht="18.75">
      <c r="A47" s="98"/>
      <c r="B47" s="127" t="s">
        <v>73</v>
      </c>
      <c r="C47" s="128">
        <v>38380084</v>
      </c>
      <c r="D47" s="110">
        <v>0</v>
      </c>
      <c r="E47" s="114" t="str">
        <f>IF(D47&gt;0, IF(VLOOKUP(Table6[[#This Row],[CAS No.]],'Toxicity Values'!B$4:D$244,3,FALSE)&gt;0, Table6[[#This Row],[ Emission
Rate]]*0.0000143833*360*Notes!$F$10*VLOOKUP(Table6[[#This Row],[CAS No.]],'Toxicity Values'!B$4:D$244,3,FALSE)*(1/70)*(1/1000)*(1/1000)*1000000*(365), ""), "")</f>
        <v/>
      </c>
      <c r="F47" s="114" t="str">
        <f>IF(D47&gt;0, IF(VLOOKUP(Table6[[#This Row],[CAS No.]],'Toxicity Values'!B$4:C$244,2,FALSE)&gt; 0, Table6[[#This Row],[ Emission
Rate]]*0.0000143833*360*365*(1/(VLOOKUP(Table6[[#This Row],[CAS No.]],'Toxicity Values'!B$4:C$244,2,FALSE))), ""), "")</f>
        <v/>
      </c>
      <c r="G47" s="100"/>
      <c r="H47" s="77"/>
      <c r="I47" s="37"/>
      <c r="J47" s="77"/>
      <c r="K47" s="77"/>
      <c r="L47" s="77"/>
      <c r="M47" s="39"/>
      <c r="N47" s="39"/>
    </row>
    <row r="48" spans="1:14" s="80" customFormat="1" ht="18.75">
      <c r="A48" s="98"/>
      <c r="B48" s="127" t="s">
        <v>74</v>
      </c>
      <c r="C48" s="128">
        <v>32598144</v>
      </c>
      <c r="D48" s="110">
        <v>0</v>
      </c>
      <c r="E48" s="114" t="str">
        <f>IF(D48&gt;0, IF(VLOOKUP(Table6[[#This Row],[CAS No.]],'Toxicity Values'!B$4:D$244,3,FALSE)&gt;0, Table6[[#This Row],[ Emission
Rate]]*0.0000143833*360*Notes!$F$10*VLOOKUP(Table6[[#This Row],[CAS No.]],'Toxicity Values'!B$4:D$244,3,FALSE)*(1/70)*(1/1000)*(1/1000)*1000000*(365), ""), "")</f>
        <v/>
      </c>
      <c r="F48" s="114" t="str">
        <f>IF(D48&gt;0, IF(VLOOKUP(Table6[[#This Row],[CAS No.]],'Toxicity Values'!B$4:C$244,2,FALSE)&gt; 0, Table6[[#This Row],[ Emission
Rate]]*0.0000143833*360*365*(1/(VLOOKUP(Table6[[#This Row],[CAS No.]],'Toxicity Values'!B$4:C$244,2,FALSE))), ""), "")</f>
        <v/>
      </c>
      <c r="G48" s="100"/>
      <c r="H48" s="77"/>
      <c r="I48" s="37"/>
      <c r="J48" s="77"/>
      <c r="K48" s="77"/>
      <c r="L48" s="77"/>
      <c r="M48" s="39"/>
      <c r="N48" s="39"/>
    </row>
    <row r="49" spans="1:14" s="80" customFormat="1" ht="18.75">
      <c r="A49" s="98"/>
      <c r="B49" s="127" t="s">
        <v>75</v>
      </c>
      <c r="C49" s="128">
        <v>74472370</v>
      </c>
      <c r="D49" s="110">
        <v>0</v>
      </c>
      <c r="E49" s="114" t="str">
        <f>IF(D49&gt;0, IF(VLOOKUP(Table6[[#This Row],[CAS No.]],'Toxicity Values'!B$4:D$244,3,FALSE)&gt;0, Table6[[#This Row],[ Emission
Rate]]*0.0000143833*360*Notes!$F$10*VLOOKUP(Table6[[#This Row],[CAS No.]],'Toxicity Values'!B$4:D$244,3,FALSE)*(1/70)*(1/1000)*(1/1000)*1000000*(365), ""), "")</f>
        <v/>
      </c>
      <c r="F49" s="114" t="str">
        <f>IF(D49&gt;0, IF(VLOOKUP(Table6[[#This Row],[CAS No.]],'Toxicity Values'!B$4:C$244,2,FALSE)&gt; 0, Table6[[#This Row],[ Emission
Rate]]*0.0000143833*360*365*(1/(VLOOKUP(Table6[[#This Row],[CAS No.]],'Toxicity Values'!B$4:C$244,2,FALSE))), ""), "")</f>
        <v/>
      </c>
      <c r="G49" s="100"/>
      <c r="H49" s="77"/>
      <c r="I49" s="37"/>
      <c r="J49" s="77"/>
      <c r="K49" s="77"/>
      <c r="L49" s="77"/>
      <c r="M49" s="39"/>
      <c r="N49" s="39"/>
    </row>
    <row r="50" spans="1:14" s="80" customFormat="1" ht="18.75">
      <c r="A50" s="98"/>
      <c r="B50" s="127" t="s">
        <v>76</v>
      </c>
      <c r="C50" s="128">
        <v>60851345</v>
      </c>
      <c r="D50" s="110">
        <v>0</v>
      </c>
      <c r="E50" s="114" t="str">
        <f>IF(D50&gt;0, IF(VLOOKUP(Table6[[#This Row],[CAS No.]],'Toxicity Values'!B$4:D$244,3,FALSE)&gt;0, Table6[[#This Row],[ Emission
Rate]]*0.0000143833*360*Notes!$F$10*VLOOKUP(Table6[[#This Row],[CAS No.]],'Toxicity Values'!B$4:D$244,3,FALSE)*(1/70)*(1/1000)*(1/1000)*1000000*(365), ""), "")</f>
        <v/>
      </c>
      <c r="F50" s="114" t="str">
        <f>IF(D50&gt;0, IF(VLOOKUP(Table6[[#This Row],[CAS No.]],'Toxicity Values'!B$4:C$244,2,FALSE)&gt; 0, Table6[[#This Row],[ Emission
Rate]]*0.0000143833*360*365*(1/(VLOOKUP(Table6[[#This Row],[CAS No.]],'Toxicity Values'!B$4:C$244,2,FALSE))), ""), "")</f>
        <v/>
      </c>
      <c r="G50" s="100"/>
      <c r="H50" s="77"/>
      <c r="I50" s="37"/>
      <c r="J50" s="77"/>
      <c r="K50" s="77"/>
      <c r="L50" s="77"/>
      <c r="M50" s="39"/>
      <c r="N50" s="39"/>
    </row>
    <row r="51" spans="1:14" s="80" customFormat="1" ht="18.75">
      <c r="A51" s="98"/>
      <c r="B51" s="127" t="s">
        <v>77</v>
      </c>
      <c r="C51" s="128">
        <v>57117314</v>
      </c>
      <c r="D51" s="110">
        <v>0</v>
      </c>
      <c r="E51" s="114" t="str">
        <f>IF(D51&gt;0, IF(VLOOKUP(Table6[[#This Row],[CAS No.]],'Toxicity Values'!B$4:D$244,3,FALSE)&gt;0, Table6[[#This Row],[ Emission
Rate]]*0.0000143833*360*Notes!$F$10*VLOOKUP(Table6[[#This Row],[CAS No.]],'Toxicity Values'!B$4:D$244,3,FALSE)*(1/70)*(1/1000)*(1/1000)*1000000*(365), ""), "")</f>
        <v/>
      </c>
      <c r="F51" s="114" t="str">
        <f>IF(D51&gt;0, IF(VLOOKUP(Table6[[#This Row],[CAS No.]],'Toxicity Values'!B$4:C$244,2,FALSE)&gt; 0, Table6[[#This Row],[ Emission
Rate]]*0.0000143833*360*365*(1/(VLOOKUP(Table6[[#This Row],[CAS No.]],'Toxicity Values'!B$4:C$244,2,FALSE))), ""), "")</f>
        <v/>
      </c>
      <c r="G51" s="100"/>
      <c r="H51" s="77"/>
      <c r="I51" s="37"/>
      <c r="J51" s="77"/>
      <c r="K51" s="77"/>
      <c r="L51" s="77"/>
      <c r="M51" s="39"/>
      <c r="N51" s="39"/>
    </row>
    <row r="52" spans="1:14" s="80" customFormat="1" ht="18.75">
      <c r="A52" s="98"/>
      <c r="B52" s="127" t="s">
        <v>78</v>
      </c>
      <c r="C52" s="128">
        <v>1746016</v>
      </c>
      <c r="D52" s="110">
        <v>0</v>
      </c>
      <c r="E52" s="114" t="str">
        <f>IF(D52&gt;0, IF(VLOOKUP(Table6[[#This Row],[CAS No.]],'Toxicity Values'!B$4:D$244,3,FALSE)&gt;0, Table6[[#This Row],[ Emission
Rate]]*0.0000143833*360*Notes!$F$10*VLOOKUP(Table6[[#This Row],[CAS No.]],'Toxicity Values'!B$4:D$244,3,FALSE)*(1/70)*(1/1000)*(1/1000)*1000000*(365), ""), "")</f>
        <v/>
      </c>
      <c r="F52" s="114" t="str">
        <f>IF(D52&gt;0, IF(VLOOKUP(Table6[[#This Row],[CAS No.]],'Toxicity Values'!B$4:C$244,2,FALSE)&gt; 0, Table6[[#This Row],[ Emission
Rate]]*0.0000143833*360*365*(1/(VLOOKUP(Table6[[#This Row],[CAS No.]],'Toxicity Values'!B$4:C$244,2,FALSE))), ""), "")</f>
        <v/>
      </c>
      <c r="G52" s="100"/>
      <c r="H52" s="77"/>
      <c r="I52" s="37"/>
      <c r="J52" s="77"/>
      <c r="K52" s="77"/>
      <c r="L52" s="77"/>
      <c r="M52" s="39"/>
      <c r="N52" s="39"/>
    </row>
    <row r="53" spans="1:14" s="80" customFormat="1" ht="18.75">
      <c r="A53" s="98"/>
      <c r="B53" s="127" t="s">
        <v>79</v>
      </c>
      <c r="C53" s="128">
        <v>51207319</v>
      </c>
      <c r="D53" s="110">
        <v>0</v>
      </c>
      <c r="E53" s="114" t="str">
        <f>IF(D53&gt;0, IF(VLOOKUP(Table6[[#This Row],[CAS No.]],'Toxicity Values'!B$4:D$244,3,FALSE)&gt;0, Table6[[#This Row],[ Emission
Rate]]*0.0000143833*360*Notes!$F$10*VLOOKUP(Table6[[#This Row],[CAS No.]],'Toxicity Values'!B$4:D$244,3,FALSE)*(1/70)*(1/1000)*(1/1000)*1000000*(365), ""), "")</f>
        <v/>
      </c>
      <c r="F53" s="114" t="str">
        <f>IF(D53&gt;0, IF(VLOOKUP(Table6[[#This Row],[CAS No.]],'Toxicity Values'!B$4:C$244,2,FALSE)&gt; 0, Table6[[#This Row],[ Emission
Rate]]*0.0000143833*360*365*(1/(VLOOKUP(Table6[[#This Row],[CAS No.]],'Toxicity Values'!B$4:C$244,2,FALSE))), ""), "")</f>
        <v/>
      </c>
      <c r="G53" s="100"/>
      <c r="H53" s="77"/>
      <c r="I53" s="37"/>
      <c r="J53" s="77"/>
      <c r="K53" s="77"/>
      <c r="L53" s="77"/>
      <c r="M53" s="39"/>
      <c r="N53" s="39"/>
    </row>
    <row r="54" spans="1:14" s="80" customFormat="1" ht="18.75">
      <c r="A54" s="98"/>
      <c r="B54" s="127" t="s">
        <v>80</v>
      </c>
      <c r="C54" s="128">
        <v>88062</v>
      </c>
      <c r="D54" s="110">
        <v>0</v>
      </c>
      <c r="E54" s="114" t="str">
        <f>IF(D54&gt;0, IF(VLOOKUP(Table6[[#This Row],[CAS No.]],'Toxicity Values'!B$4:D$244,3,FALSE)&gt;0, Table6[[#This Row],[ Emission
Rate]]*0.0000143833*360*Notes!$F$10*VLOOKUP(Table6[[#This Row],[CAS No.]],'Toxicity Values'!B$4:D$244,3,FALSE)*(1/70)*(1/1000)*(1/1000)*1000000*(365), ""), "")</f>
        <v/>
      </c>
      <c r="F54" s="114" t="str">
        <f>IF(D54&gt;0, IF(VLOOKUP(Table6[[#This Row],[CAS No.]],'Toxicity Values'!B$4:C$244,2,FALSE)&gt; 0, Table6[[#This Row],[ Emission
Rate]]*0.0000143833*360*365*(1/(VLOOKUP(Table6[[#This Row],[CAS No.]],'Toxicity Values'!B$4:C$244,2,FALSE))), ""), "")</f>
        <v/>
      </c>
      <c r="G54" s="100"/>
      <c r="H54" s="77"/>
      <c r="I54" s="37"/>
      <c r="J54" s="77"/>
      <c r="K54" s="77"/>
      <c r="L54" s="77"/>
      <c r="M54" s="39"/>
      <c r="N54" s="39"/>
    </row>
    <row r="55" spans="1:14" s="80" customFormat="1" ht="18.75">
      <c r="A55" s="98"/>
      <c r="B55" s="127" t="s">
        <v>81</v>
      </c>
      <c r="C55" s="128">
        <v>615054</v>
      </c>
      <c r="D55" s="110">
        <v>0</v>
      </c>
      <c r="E55" s="114" t="str">
        <f>IF(D55&gt;0, IF(VLOOKUP(Table6[[#This Row],[CAS No.]],'Toxicity Values'!B$4:D$244,3,FALSE)&gt;0, Table6[[#This Row],[ Emission
Rate]]*0.0000143833*360*Notes!$F$10*VLOOKUP(Table6[[#This Row],[CAS No.]],'Toxicity Values'!B$4:D$244,3,FALSE)*(1/70)*(1/1000)*(1/1000)*1000000*(365), ""), "")</f>
        <v/>
      </c>
      <c r="F55" s="114" t="str">
        <f>IF(D55&gt;0, IF(VLOOKUP(Table6[[#This Row],[CAS No.]],'Toxicity Values'!B$4:C$244,2,FALSE)&gt; 0, Table6[[#This Row],[ Emission
Rate]]*0.0000143833*360*365*(1/(VLOOKUP(Table6[[#This Row],[CAS No.]],'Toxicity Values'!B$4:C$244,2,FALSE))), ""), "")</f>
        <v/>
      </c>
      <c r="G55" s="100"/>
      <c r="H55" s="77"/>
      <c r="I55" s="37"/>
      <c r="J55" s="77"/>
      <c r="K55" s="77"/>
      <c r="L55" s="77"/>
      <c r="M55" s="39"/>
      <c r="N55" s="39"/>
    </row>
    <row r="56" spans="1:14" s="80" customFormat="1" ht="18.75">
      <c r="A56" s="98"/>
      <c r="B56" s="127" t="s">
        <v>82</v>
      </c>
      <c r="C56" s="128">
        <v>95807</v>
      </c>
      <c r="D56" s="110">
        <v>0</v>
      </c>
      <c r="E56" s="114" t="str">
        <f>IF(D56&gt;0, IF(VLOOKUP(Table6[[#This Row],[CAS No.]],'Toxicity Values'!B$4:D$244,3,FALSE)&gt;0, Table6[[#This Row],[ Emission
Rate]]*0.0000143833*360*Notes!$F$10*VLOOKUP(Table6[[#This Row],[CAS No.]],'Toxicity Values'!B$4:D$244,3,FALSE)*(1/70)*(1/1000)*(1/1000)*1000000*(365), ""), "")</f>
        <v/>
      </c>
      <c r="F56" s="114" t="str">
        <f>IF(D56&gt;0, IF(VLOOKUP(Table6[[#This Row],[CAS No.]],'Toxicity Values'!B$4:C$244,2,FALSE)&gt; 0, Table6[[#This Row],[ Emission
Rate]]*0.0000143833*360*365*(1/(VLOOKUP(Table6[[#This Row],[CAS No.]],'Toxicity Values'!B$4:C$244,2,FALSE))), ""), "")</f>
        <v/>
      </c>
      <c r="G56" s="100"/>
      <c r="H56" s="77"/>
      <c r="I56" s="37"/>
      <c r="J56" s="77"/>
      <c r="K56" s="77"/>
      <c r="L56" s="77"/>
      <c r="M56" s="39"/>
      <c r="N56" s="39"/>
    </row>
    <row r="57" spans="1:14" s="80" customFormat="1" ht="18.75">
      <c r="A57" s="98"/>
      <c r="B57" s="127" t="s">
        <v>83</v>
      </c>
      <c r="C57" s="128">
        <v>121142</v>
      </c>
      <c r="D57" s="110">
        <v>0</v>
      </c>
      <c r="E57" s="114" t="str">
        <f>IF(D57&gt;0, IF(VLOOKUP(Table6[[#This Row],[CAS No.]],'Toxicity Values'!B$4:D$244,3,FALSE)&gt;0, Table6[[#This Row],[ Emission
Rate]]*0.0000143833*360*Notes!$F$10*VLOOKUP(Table6[[#This Row],[CAS No.]],'Toxicity Values'!B$4:D$244,3,FALSE)*(1/70)*(1/1000)*(1/1000)*1000000*(365), ""), "")</f>
        <v/>
      </c>
      <c r="F57" s="114" t="str">
        <f>IF(D57&gt;0, IF(VLOOKUP(Table6[[#This Row],[CAS No.]],'Toxicity Values'!B$4:C$244,2,FALSE)&gt; 0, Table6[[#This Row],[ Emission
Rate]]*0.0000143833*360*365*(1/(VLOOKUP(Table6[[#This Row],[CAS No.]],'Toxicity Values'!B$4:C$244,2,FALSE))), ""), "")</f>
        <v/>
      </c>
      <c r="G57" s="100"/>
      <c r="H57" s="77"/>
      <c r="I57" s="37"/>
      <c r="J57" s="77"/>
      <c r="K57" s="77"/>
      <c r="L57" s="77"/>
      <c r="M57" s="39"/>
      <c r="N57" s="39"/>
    </row>
    <row r="58" spans="1:14" s="80" customFormat="1" ht="18.75">
      <c r="A58" s="98"/>
      <c r="B58" s="127" t="s">
        <v>84</v>
      </c>
      <c r="C58" s="128">
        <v>117793</v>
      </c>
      <c r="D58" s="110">
        <v>0</v>
      </c>
      <c r="E58" s="114" t="str">
        <f>IF(D58&gt;0, IF(VLOOKUP(Table6[[#This Row],[CAS No.]],'Toxicity Values'!B$4:D$244,3,FALSE)&gt;0, Table6[[#This Row],[ Emission
Rate]]*0.0000143833*360*Notes!$F$10*VLOOKUP(Table6[[#This Row],[CAS No.]],'Toxicity Values'!B$4:D$244,3,FALSE)*(1/70)*(1/1000)*(1/1000)*1000000*(365), ""), "")</f>
        <v/>
      </c>
      <c r="F58" s="114" t="str">
        <f>IF(D58&gt;0, IF(VLOOKUP(Table6[[#This Row],[CAS No.]],'Toxicity Values'!B$4:C$244,2,FALSE)&gt; 0, Table6[[#This Row],[ Emission
Rate]]*0.0000143833*360*365*(1/(VLOOKUP(Table6[[#This Row],[CAS No.]],'Toxicity Values'!B$4:C$244,2,FALSE))), ""), "")</f>
        <v/>
      </c>
      <c r="G58" s="100"/>
      <c r="H58" s="77"/>
      <c r="I58" s="37"/>
      <c r="J58" s="77"/>
      <c r="K58" s="77"/>
      <c r="L58" s="77"/>
      <c r="M58" s="39"/>
      <c r="N58" s="39"/>
    </row>
    <row r="59" spans="1:14" s="80" customFormat="1" ht="18.75">
      <c r="A59" s="98"/>
      <c r="B59" s="127" t="s">
        <v>85</v>
      </c>
      <c r="C59" s="128">
        <v>607578</v>
      </c>
      <c r="D59" s="110">
        <v>0</v>
      </c>
      <c r="E59" s="114" t="str">
        <f>IF(D59&gt;0, IF(VLOOKUP(Table6[[#This Row],[CAS No.]],'Toxicity Values'!B$4:D$244,3,FALSE)&gt;0, Table6[[#This Row],[ Emission
Rate]]*0.0000143833*360*Notes!$F$10*VLOOKUP(Table6[[#This Row],[CAS No.]],'Toxicity Values'!B$4:D$244,3,FALSE)*(1/70)*(1/1000)*(1/1000)*1000000*(365), ""), "")</f>
        <v/>
      </c>
      <c r="F59" s="114" t="str">
        <f>IF(D59&gt;0, IF(VLOOKUP(Table6[[#This Row],[CAS No.]],'Toxicity Values'!B$4:C$244,2,FALSE)&gt; 0, Table6[[#This Row],[ Emission
Rate]]*0.0000143833*360*365*(1/(VLOOKUP(Table6[[#This Row],[CAS No.]],'Toxicity Values'!B$4:C$244,2,FALSE))), ""), "")</f>
        <v/>
      </c>
      <c r="G59" s="100"/>
      <c r="H59" s="77"/>
      <c r="I59" s="37"/>
      <c r="J59" s="77"/>
      <c r="K59" s="77"/>
      <c r="L59" s="77"/>
      <c r="M59" s="39"/>
      <c r="N59" s="39"/>
    </row>
    <row r="60" spans="1:14" s="80" customFormat="1" ht="18.75">
      <c r="A60" s="98"/>
      <c r="B60" s="127" t="s">
        <v>86</v>
      </c>
      <c r="C60" s="128">
        <v>32774166</v>
      </c>
      <c r="D60" s="110">
        <v>0</v>
      </c>
      <c r="E60" s="114" t="str">
        <f>IF(D60&gt;0, IF(VLOOKUP(Table6[[#This Row],[CAS No.]],'Toxicity Values'!B$4:D$244,3,FALSE)&gt;0, Table6[[#This Row],[ Emission
Rate]]*0.0000143833*360*Notes!$F$10*VLOOKUP(Table6[[#This Row],[CAS No.]],'Toxicity Values'!B$4:D$244,3,FALSE)*(1/70)*(1/1000)*(1/1000)*1000000*(365), ""), "")</f>
        <v/>
      </c>
      <c r="F60" s="114" t="str">
        <f>IF(D60&gt;0, IF(VLOOKUP(Table6[[#This Row],[CAS No.]],'Toxicity Values'!B$4:C$244,2,FALSE)&gt; 0, Table6[[#This Row],[ Emission
Rate]]*0.0000143833*360*365*(1/(VLOOKUP(Table6[[#This Row],[CAS No.]],'Toxicity Values'!B$4:C$244,2,FALSE))), ""), "")</f>
        <v/>
      </c>
      <c r="G60" s="100"/>
      <c r="H60" s="77"/>
      <c r="I60" s="37"/>
      <c r="J60" s="77"/>
      <c r="K60" s="77"/>
      <c r="L60" s="77"/>
      <c r="M60" s="39"/>
      <c r="N60" s="39"/>
    </row>
    <row r="61" spans="1:14" s="80" customFormat="1" ht="18.75">
      <c r="A61" s="98"/>
      <c r="B61" s="127" t="s">
        <v>87</v>
      </c>
      <c r="C61" s="128">
        <v>57465288</v>
      </c>
      <c r="D61" s="110">
        <v>0</v>
      </c>
      <c r="E61" s="114" t="str">
        <f>IF(D61&gt;0, IF(VLOOKUP(Table6[[#This Row],[CAS No.]],'Toxicity Values'!B$4:D$244,3,FALSE)&gt;0, Table6[[#This Row],[ Emission
Rate]]*0.0000143833*360*Notes!$F$10*VLOOKUP(Table6[[#This Row],[CAS No.]],'Toxicity Values'!B$4:D$244,3,FALSE)*(1/70)*(1/1000)*(1/1000)*1000000*(365), ""), "")</f>
        <v/>
      </c>
      <c r="F61" s="114" t="str">
        <f>IF(D61&gt;0, IF(VLOOKUP(Table6[[#This Row],[CAS No.]],'Toxicity Values'!B$4:C$244,2,FALSE)&gt; 0, Table6[[#This Row],[ Emission
Rate]]*0.0000143833*360*365*(1/(VLOOKUP(Table6[[#This Row],[CAS No.]],'Toxicity Values'!B$4:C$244,2,FALSE))), ""), "")</f>
        <v/>
      </c>
      <c r="G61" s="100"/>
      <c r="H61" s="77"/>
      <c r="I61" s="37"/>
      <c r="J61" s="77"/>
      <c r="K61" s="77"/>
      <c r="L61" s="77"/>
      <c r="M61" s="39"/>
      <c r="N61" s="39"/>
    </row>
    <row r="62" spans="1:14" s="80" customFormat="1" ht="18.75">
      <c r="A62" s="98"/>
      <c r="B62" s="127" t="s">
        <v>88</v>
      </c>
      <c r="C62" s="128">
        <v>32598133</v>
      </c>
      <c r="D62" s="110">
        <v>0</v>
      </c>
      <c r="E62" s="114" t="str">
        <f>IF(D62&gt;0, IF(VLOOKUP(Table6[[#This Row],[CAS No.]],'Toxicity Values'!B$4:D$244,3,FALSE)&gt;0, Table6[[#This Row],[ Emission
Rate]]*0.0000143833*360*Notes!$F$10*VLOOKUP(Table6[[#This Row],[CAS No.]],'Toxicity Values'!B$4:D$244,3,FALSE)*(1/70)*(1/1000)*(1/1000)*1000000*(365), ""), "")</f>
        <v/>
      </c>
      <c r="F62" s="114" t="str">
        <f>IF(D62&gt;0, IF(VLOOKUP(Table6[[#This Row],[CAS No.]],'Toxicity Values'!B$4:C$244,2,FALSE)&gt; 0, Table6[[#This Row],[ Emission
Rate]]*0.0000143833*360*365*(1/(VLOOKUP(Table6[[#This Row],[CAS No.]],'Toxicity Values'!B$4:C$244,2,FALSE))), ""), "")</f>
        <v/>
      </c>
      <c r="G62" s="100"/>
      <c r="H62" s="77"/>
      <c r="I62" s="37"/>
      <c r="J62" s="77"/>
      <c r="K62" s="77"/>
      <c r="L62" s="77"/>
      <c r="M62" s="39"/>
      <c r="N62" s="39"/>
    </row>
    <row r="63" spans="1:14" s="80" customFormat="1" ht="18.75">
      <c r="A63" s="98"/>
      <c r="B63" s="127" t="s">
        <v>89</v>
      </c>
      <c r="C63" s="128">
        <v>91941</v>
      </c>
      <c r="D63" s="110">
        <v>0</v>
      </c>
      <c r="E63" s="114" t="str">
        <f>IF(D63&gt;0, IF(VLOOKUP(Table6[[#This Row],[CAS No.]],'Toxicity Values'!B$4:D$244,3,FALSE)&gt;0, Table6[[#This Row],[ Emission
Rate]]*0.0000143833*360*Notes!$F$10*VLOOKUP(Table6[[#This Row],[CAS No.]],'Toxicity Values'!B$4:D$244,3,FALSE)*(1/70)*(1/1000)*(1/1000)*1000000*(365), ""), "")</f>
        <v/>
      </c>
      <c r="F63" s="114" t="str">
        <f>IF(D63&gt;0, IF(VLOOKUP(Table6[[#This Row],[CAS No.]],'Toxicity Values'!B$4:C$244,2,FALSE)&gt; 0, Table6[[#This Row],[ Emission
Rate]]*0.0000143833*360*365*(1/(VLOOKUP(Table6[[#This Row],[CAS No.]],'Toxicity Values'!B$4:C$244,2,FALSE))), ""), "")</f>
        <v/>
      </c>
      <c r="G63" s="100"/>
      <c r="H63" s="77"/>
      <c r="I63" s="37"/>
      <c r="J63" s="77"/>
      <c r="K63" s="77"/>
      <c r="L63" s="77"/>
      <c r="M63" s="39"/>
      <c r="N63" s="39"/>
    </row>
    <row r="64" spans="1:14" s="80" customFormat="1" ht="18.75">
      <c r="A64" s="98"/>
      <c r="B64" s="127" t="s">
        <v>90</v>
      </c>
      <c r="C64" s="128">
        <v>70362504</v>
      </c>
      <c r="D64" s="110">
        <v>0</v>
      </c>
      <c r="E64" s="114" t="str">
        <f>IF(D64&gt;0, IF(VLOOKUP(Table6[[#This Row],[CAS No.]],'Toxicity Values'!B$4:D$244,3,FALSE)&gt;0, Table6[[#This Row],[ Emission
Rate]]*0.0000143833*360*Notes!$F$10*VLOOKUP(Table6[[#This Row],[CAS No.]],'Toxicity Values'!B$4:D$244,3,FALSE)*(1/70)*(1/1000)*(1/1000)*1000000*(365), ""), "")</f>
        <v/>
      </c>
      <c r="F64" s="114" t="str">
        <f>IF(D64&gt;0, IF(VLOOKUP(Table6[[#This Row],[CAS No.]],'Toxicity Values'!B$4:C$244,2,FALSE)&gt; 0, Table6[[#This Row],[ Emission
Rate]]*0.0000143833*360*365*(1/(VLOOKUP(Table6[[#This Row],[CAS No.]],'Toxicity Values'!B$4:C$244,2,FALSE))), ""), "")</f>
        <v/>
      </c>
      <c r="G64" s="100"/>
      <c r="H64" s="77"/>
      <c r="I64" s="37"/>
      <c r="J64" s="77"/>
      <c r="K64" s="77"/>
      <c r="L64" s="77"/>
      <c r="M64" s="39"/>
      <c r="N64" s="39"/>
    </row>
    <row r="65" spans="1:14" s="80" customFormat="1" ht="18.75">
      <c r="A65" s="98"/>
      <c r="B65" s="127" t="s">
        <v>91</v>
      </c>
      <c r="C65" s="128">
        <v>56495</v>
      </c>
      <c r="D65" s="110">
        <v>0</v>
      </c>
      <c r="E65" s="114" t="str">
        <f>IF(D65&gt;0, IF(VLOOKUP(Table6[[#This Row],[CAS No.]],'Toxicity Values'!B$4:D$244,3,FALSE)&gt;0, Table6[[#This Row],[ Emission
Rate]]*0.0000143833*360*Notes!$F$10*VLOOKUP(Table6[[#This Row],[CAS No.]],'Toxicity Values'!B$4:D$244,3,FALSE)*(1/70)*(1/1000)*(1/1000)*1000000*(365), ""), "")</f>
        <v/>
      </c>
      <c r="F65" s="114" t="str">
        <f>IF(D65&gt;0, IF(VLOOKUP(Table6[[#This Row],[CAS No.]],'Toxicity Values'!B$4:C$244,2,FALSE)&gt; 0, Table6[[#This Row],[ Emission
Rate]]*0.0000143833*360*365*(1/(VLOOKUP(Table6[[#This Row],[CAS No.]],'Toxicity Values'!B$4:C$244,2,FALSE))), ""), "")</f>
        <v/>
      </c>
      <c r="G65" s="100"/>
      <c r="H65" s="77"/>
      <c r="I65" s="37"/>
      <c r="J65" s="77"/>
      <c r="K65" s="77"/>
      <c r="L65" s="77"/>
      <c r="M65" s="39"/>
      <c r="N65" s="39"/>
    </row>
    <row r="66" spans="1:14" s="80" customFormat="1" ht="18.75">
      <c r="A66" s="98"/>
      <c r="B66" s="127" t="s">
        <v>92</v>
      </c>
      <c r="C66" s="128">
        <v>101144</v>
      </c>
      <c r="D66" s="110">
        <v>0</v>
      </c>
      <c r="E66" s="114" t="str">
        <f>IF(D66&gt;0, IF(VLOOKUP(Table6[[#This Row],[CAS No.]],'Toxicity Values'!B$4:D$244,3,FALSE)&gt;0, Table6[[#This Row],[ Emission
Rate]]*0.0000143833*360*Notes!$F$10*VLOOKUP(Table6[[#This Row],[CAS No.]],'Toxicity Values'!B$4:D$244,3,FALSE)*(1/70)*(1/1000)*(1/1000)*1000000*(365), ""), "")</f>
        <v/>
      </c>
      <c r="F66" s="114" t="str">
        <f>IF(D66&gt;0, IF(VLOOKUP(Table6[[#This Row],[CAS No.]],'Toxicity Values'!B$4:C$244,2,FALSE)&gt; 0, Table6[[#This Row],[ Emission
Rate]]*0.0000143833*360*365*(1/(VLOOKUP(Table6[[#This Row],[CAS No.]],'Toxicity Values'!B$4:C$244,2,FALSE))), ""), "")</f>
        <v/>
      </c>
      <c r="G66" s="100"/>
      <c r="H66" s="77"/>
      <c r="I66" s="37"/>
      <c r="J66" s="77"/>
      <c r="K66" s="77"/>
      <c r="L66" s="77"/>
      <c r="M66" s="39"/>
      <c r="N66" s="39"/>
    </row>
    <row r="67" spans="1:14" s="80" customFormat="1" ht="18.75">
      <c r="A67" s="98"/>
      <c r="B67" s="127" t="s">
        <v>93</v>
      </c>
      <c r="C67" s="128">
        <v>101779</v>
      </c>
      <c r="D67" s="110">
        <v>0</v>
      </c>
      <c r="E67" s="114" t="str">
        <f>IF(D67&gt;0, IF(VLOOKUP(Table6[[#This Row],[CAS No.]],'Toxicity Values'!B$4:D$244,3,FALSE)&gt;0, Table6[[#This Row],[ Emission
Rate]]*0.0000143833*360*Notes!$F$10*VLOOKUP(Table6[[#This Row],[CAS No.]],'Toxicity Values'!B$4:D$244,3,FALSE)*(1/70)*(1/1000)*(1/1000)*1000000*(365), ""), "")</f>
        <v/>
      </c>
      <c r="F67" s="114" t="str">
        <f>IF(D67&gt;0, IF(VLOOKUP(Table6[[#This Row],[CAS No.]],'Toxicity Values'!B$4:C$244,2,FALSE)&gt; 0, Table6[[#This Row],[ Emission
Rate]]*0.0000143833*360*365*(1/(VLOOKUP(Table6[[#This Row],[CAS No.]],'Toxicity Values'!B$4:C$244,2,FALSE))), ""), "")</f>
        <v/>
      </c>
      <c r="G67" s="100"/>
      <c r="H67" s="77"/>
      <c r="I67" s="37"/>
      <c r="J67" s="77"/>
      <c r="K67" s="77"/>
      <c r="L67" s="77"/>
      <c r="M67" s="39"/>
      <c r="N67" s="39"/>
    </row>
    <row r="68" spans="1:14" s="80" customFormat="1" ht="18.75">
      <c r="A68" s="98"/>
      <c r="B68" s="127" t="s">
        <v>94</v>
      </c>
      <c r="C68" s="128">
        <v>95830</v>
      </c>
      <c r="D68" s="110">
        <v>0</v>
      </c>
      <c r="E68" s="114" t="str">
        <f>IF(D68&gt;0, IF(VLOOKUP(Table6[[#This Row],[CAS No.]],'Toxicity Values'!B$4:D$244,3,FALSE)&gt;0, Table6[[#This Row],[ Emission
Rate]]*0.0000143833*360*Notes!$F$10*VLOOKUP(Table6[[#This Row],[CAS No.]],'Toxicity Values'!B$4:D$244,3,FALSE)*(1/70)*(1/1000)*(1/1000)*1000000*(365), ""), "")</f>
        <v/>
      </c>
      <c r="F68" s="114" t="str">
        <f>IF(D68&gt;0, IF(VLOOKUP(Table6[[#This Row],[CAS No.]],'Toxicity Values'!B$4:C$244,2,FALSE)&gt; 0, Table6[[#This Row],[ Emission
Rate]]*0.0000143833*360*365*(1/(VLOOKUP(Table6[[#This Row],[CAS No.]],'Toxicity Values'!B$4:C$244,2,FALSE))), ""), "")</f>
        <v/>
      </c>
      <c r="G68" s="100"/>
      <c r="H68" s="77"/>
      <c r="I68" s="37"/>
      <c r="J68" s="77"/>
      <c r="K68" s="77"/>
      <c r="L68" s="77"/>
      <c r="M68" s="39"/>
      <c r="N68" s="39"/>
    </row>
    <row r="69" spans="1:14" s="80" customFormat="1" ht="18.75">
      <c r="A69" s="98"/>
      <c r="B69" s="127" t="s">
        <v>95</v>
      </c>
      <c r="C69" s="128">
        <v>60117</v>
      </c>
      <c r="D69" s="110">
        <v>0</v>
      </c>
      <c r="E69" s="114" t="str">
        <f>IF(D69&gt;0, IF(VLOOKUP(Table6[[#This Row],[CAS No.]],'Toxicity Values'!B$4:D$244,3,FALSE)&gt;0, Table6[[#This Row],[ Emission
Rate]]*0.0000143833*360*Notes!$F$10*VLOOKUP(Table6[[#This Row],[CAS No.]],'Toxicity Values'!B$4:D$244,3,FALSE)*(1/70)*(1/1000)*(1/1000)*1000000*(365), ""), "")</f>
        <v/>
      </c>
      <c r="F69" s="114" t="str">
        <f>IF(D69&gt;0, IF(VLOOKUP(Table6[[#This Row],[CAS No.]],'Toxicity Values'!B$4:C$244,2,FALSE)&gt; 0, Table6[[#This Row],[ Emission
Rate]]*0.0000143833*360*365*(1/(VLOOKUP(Table6[[#This Row],[CAS No.]],'Toxicity Values'!B$4:C$244,2,FALSE))), ""), "")</f>
        <v/>
      </c>
      <c r="G69" s="100"/>
      <c r="H69" s="77"/>
      <c r="I69" s="37"/>
      <c r="J69" s="77"/>
      <c r="K69" s="77"/>
      <c r="L69" s="77"/>
      <c r="M69" s="39"/>
      <c r="N69" s="39"/>
    </row>
    <row r="70" spans="1:14" s="80" customFormat="1" ht="18.75">
      <c r="A70" s="98"/>
      <c r="B70" s="127" t="s">
        <v>96</v>
      </c>
      <c r="C70" s="128">
        <v>57835924</v>
      </c>
      <c r="D70" s="110">
        <v>0</v>
      </c>
      <c r="E70" s="114" t="str">
        <f>IF(D70&gt;0, IF(VLOOKUP(Table6[[#This Row],[CAS No.]],'Toxicity Values'!B$4:D$244,3,FALSE)&gt;0, Table6[[#This Row],[ Emission
Rate]]*0.0000143833*360*Notes!$F$10*VLOOKUP(Table6[[#This Row],[CAS No.]],'Toxicity Values'!B$4:D$244,3,FALSE)*(1/70)*(1/1000)*(1/1000)*1000000*(365), ""), "")</f>
        <v/>
      </c>
      <c r="F70" s="114" t="str">
        <f>IF(D70&gt;0, IF(VLOOKUP(Table6[[#This Row],[CAS No.]],'Toxicity Values'!B$4:C$244,2,FALSE)&gt; 0, Table6[[#This Row],[ Emission
Rate]]*0.0000143833*360*365*(1/(VLOOKUP(Table6[[#This Row],[CAS No.]],'Toxicity Values'!B$4:C$244,2,FALSE))), ""), "")</f>
        <v/>
      </c>
      <c r="G70" s="100"/>
      <c r="H70" s="77"/>
      <c r="I70" s="37"/>
      <c r="J70" s="77"/>
      <c r="K70" s="77"/>
      <c r="L70" s="77"/>
      <c r="M70" s="39"/>
      <c r="N70" s="39"/>
    </row>
    <row r="71" spans="1:14" s="80" customFormat="1" ht="18.75">
      <c r="A71" s="98"/>
      <c r="B71" s="127" t="s">
        <v>97</v>
      </c>
      <c r="C71" s="128">
        <v>3697243</v>
      </c>
      <c r="D71" s="110">
        <v>0</v>
      </c>
      <c r="E71" s="114" t="str">
        <f>IF(D71&gt;0, IF(VLOOKUP(Table6[[#This Row],[CAS No.]],'Toxicity Values'!B$4:D$244,3,FALSE)&gt;0, Table6[[#This Row],[ Emission
Rate]]*0.0000143833*360*Notes!$F$10*VLOOKUP(Table6[[#This Row],[CAS No.]],'Toxicity Values'!B$4:D$244,3,FALSE)*(1/70)*(1/1000)*(1/1000)*1000000*(365), ""), "")</f>
        <v/>
      </c>
      <c r="F71" s="114" t="str">
        <f>IF(D71&gt;0, IF(VLOOKUP(Table6[[#This Row],[CAS No.]],'Toxicity Values'!B$4:C$244,2,FALSE)&gt; 0, Table6[[#This Row],[ Emission
Rate]]*0.0000143833*360*365*(1/(VLOOKUP(Table6[[#This Row],[CAS No.]],'Toxicity Values'!B$4:C$244,2,FALSE))), ""), "")</f>
        <v/>
      </c>
      <c r="G71" s="100"/>
      <c r="H71" s="77"/>
      <c r="I71" s="37"/>
      <c r="J71" s="77"/>
      <c r="K71" s="77"/>
      <c r="L71" s="77"/>
      <c r="M71" s="39"/>
      <c r="N71" s="39"/>
    </row>
    <row r="72" spans="1:14" s="80" customFormat="1" ht="18.75">
      <c r="A72" s="98"/>
      <c r="B72" s="127" t="s">
        <v>98</v>
      </c>
      <c r="C72" s="128">
        <v>602879</v>
      </c>
      <c r="D72" s="110">
        <v>0</v>
      </c>
      <c r="E72" s="114" t="str">
        <f>IF(D72&gt;0, IF(VLOOKUP(Table6[[#This Row],[CAS No.]],'Toxicity Values'!B$4:D$244,3,FALSE)&gt;0, Table6[[#This Row],[ Emission
Rate]]*0.0000143833*360*Notes!$F$10*VLOOKUP(Table6[[#This Row],[CAS No.]],'Toxicity Values'!B$4:D$244,3,FALSE)*(1/70)*(1/1000)*(1/1000)*1000000*(365), ""), "")</f>
        <v/>
      </c>
      <c r="F72" s="114" t="str">
        <f>IF(D72&gt;0, IF(VLOOKUP(Table6[[#This Row],[CAS No.]],'Toxicity Values'!B$4:C$244,2,FALSE)&gt; 0, Table6[[#This Row],[ Emission
Rate]]*0.0000143833*360*365*(1/(VLOOKUP(Table6[[#This Row],[CAS No.]],'Toxicity Values'!B$4:C$244,2,FALSE))), ""), "")</f>
        <v/>
      </c>
      <c r="G72" s="100"/>
      <c r="H72" s="77"/>
      <c r="I72" s="37"/>
      <c r="J72" s="77"/>
      <c r="K72" s="77"/>
      <c r="L72" s="77"/>
      <c r="M72" s="39"/>
      <c r="N72" s="39"/>
    </row>
    <row r="73" spans="1:14" s="80" customFormat="1" ht="18.75">
      <c r="A73" s="98"/>
      <c r="B73" s="127" t="s">
        <v>99</v>
      </c>
      <c r="C73" s="128">
        <v>7496028</v>
      </c>
      <c r="D73" s="110">
        <v>0</v>
      </c>
      <c r="E73" s="114" t="str">
        <f>IF(D73&gt;0, IF(VLOOKUP(Table6[[#This Row],[CAS No.]],'Toxicity Values'!B$4:D$244,3,FALSE)&gt;0, Table6[[#This Row],[ Emission
Rate]]*0.0000143833*360*Notes!$F$10*VLOOKUP(Table6[[#This Row],[CAS No.]],'Toxicity Values'!B$4:D$244,3,FALSE)*(1/70)*(1/1000)*(1/1000)*1000000*(365), ""), "")</f>
        <v/>
      </c>
      <c r="F73" s="114" t="str">
        <f>IF(D73&gt;0, IF(VLOOKUP(Table6[[#This Row],[CAS No.]],'Toxicity Values'!B$4:C$244,2,FALSE)&gt; 0, Table6[[#This Row],[ Emission
Rate]]*0.0000143833*360*365*(1/(VLOOKUP(Table6[[#This Row],[CAS No.]],'Toxicity Values'!B$4:C$244,2,FALSE))), ""), "")</f>
        <v/>
      </c>
      <c r="G73" s="100"/>
      <c r="H73" s="77"/>
      <c r="I73" s="37"/>
      <c r="J73" s="77"/>
      <c r="K73" s="77"/>
      <c r="L73" s="77"/>
      <c r="M73" s="39"/>
      <c r="N73" s="39"/>
    </row>
    <row r="74" spans="1:14" s="80" customFormat="1" ht="18.75">
      <c r="A74" s="98"/>
      <c r="B74" s="127" t="s">
        <v>100</v>
      </c>
      <c r="C74" s="128">
        <v>57976</v>
      </c>
      <c r="D74" s="110">
        <v>0</v>
      </c>
      <c r="E74" s="114" t="str">
        <f>IF(D74&gt;0, IF(VLOOKUP(Table6[[#This Row],[CAS No.]],'Toxicity Values'!B$4:D$244,3,FALSE)&gt;0, Table6[[#This Row],[ Emission
Rate]]*0.0000143833*360*Notes!$F$10*VLOOKUP(Table6[[#This Row],[CAS No.]],'Toxicity Values'!B$4:D$244,3,FALSE)*(1/70)*(1/1000)*(1/1000)*1000000*(365), ""), "")</f>
        <v/>
      </c>
      <c r="F74" s="114" t="str">
        <f>IF(D74&gt;0, IF(VLOOKUP(Table6[[#This Row],[CAS No.]],'Toxicity Values'!B$4:C$244,2,FALSE)&gt; 0, Table6[[#This Row],[ Emission
Rate]]*0.0000143833*360*365*(1/(VLOOKUP(Table6[[#This Row],[CAS No.]],'Toxicity Values'!B$4:C$244,2,FALSE))), ""), "")</f>
        <v/>
      </c>
      <c r="G74" s="100"/>
      <c r="H74" s="77"/>
      <c r="I74" s="37"/>
      <c r="J74" s="77"/>
      <c r="K74" s="77"/>
      <c r="L74" s="77"/>
      <c r="M74" s="39"/>
      <c r="N74" s="39"/>
    </row>
    <row r="75" spans="1:14" s="80" customFormat="1" ht="18.75">
      <c r="A75" s="98"/>
      <c r="B75" s="127" t="s">
        <v>101</v>
      </c>
      <c r="C75" s="128">
        <v>194592</v>
      </c>
      <c r="D75" s="110">
        <v>0</v>
      </c>
      <c r="E75" s="114" t="str">
        <f>IF(D75&gt;0, IF(VLOOKUP(Table6[[#This Row],[CAS No.]],'Toxicity Values'!B$4:D$244,3,FALSE)&gt;0, Table6[[#This Row],[ Emission
Rate]]*0.0000143833*360*Notes!$F$10*VLOOKUP(Table6[[#This Row],[CAS No.]],'Toxicity Values'!B$4:D$244,3,FALSE)*(1/70)*(1/1000)*(1/1000)*1000000*(365), ""), "")</f>
        <v/>
      </c>
      <c r="F75" s="114" t="str">
        <f>IF(D75&gt;0, IF(VLOOKUP(Table6[[#This Row],[CAS No.]],'Toxicity Values'!B$4:C$244,2,FALSE)&gt; 0, Table6[[#This Row],[ Emission
Rate]]*0.0000143833*360*365*(1/(VLOOKUP(Table6[[#This Row],[CAS No.]],'Toxicity Values'!B$4:C$244,2,FALSE))), ""), "")</f>
        <v/>
      </c>
      <c r="G75" s="100"/>
      <c r="H75" s="77"/>
      <c r="I75" s="37"/>
      <c r="J75" s="77"/>
      <c r="K75" s="77"/>
      <c r="L75" s="77"/>
      <c r="M75" s="39"/>
      <c r="N75" s="39"/>
    </row>
    <row r="76" spans="1:14" s="80" customFormat="1" ht="18.75">
      <c r="A76" s="98"/>
      <c r="B76" s="127" t="s">
        <v>102</v>
      </c>
      <c r="C76" s="128">
        <v>75070</v>
      </c>
      <c r="D76" s="110">
        <v>0</v>
      </c>
      <c r="E76" s="114" t="str">
        <f>IF(D76&gt;0, IF(VLOOKUP(Table6[[#This Row],[CAS No.]],'Toxicity Values'!B$4:D$244,3,FALSE)&gt;0, Table6[[#This Row],[ Emission
Rate]]*0.0000143833*360*Notes!$F$10*VLOOKUP(Table6[[#This Row],[CAS No.]],'Toxicity Values'!B$4:D$244,3,FALSE)*(1/70)*(1/1000)*(1/1000)*1000000*(365), ""), "")</f>
        <v/>
      </c>
      <c r="F76" s="114" t="str">
        <f>IF(D76&gt;0, IF(VLOOKUP(Table6[[#This Row],[CAS No.]],'Toxicity Values'!B$4:C$244,2,FALSE)&gt; 0, Table6[[#This Row],[ Emission
Rate]]*0.0000143833*360*365*(1/(VLOOKUP(Table6[[#This Row],[CAS No.]],'Toxicity Values'!B$4:C$244,2,FALSE))), ""), "")</f>
        <v/>
      </c>
      <c r="G76" s="100"/>
      <c r="H76" s="77"/>
      <c r="I76" s="37"/>
      <c r="J76" s="77"/>
      <c r="K76" s="77"/>
      <c r="L76" s="77"/>
      <c r="M76" s="39"/>
      <c r="N76" s="39"/>
    </row>
    <row r="77" spans="1:14" s="80" customFormat="1" ht="18.75">
      <c r="A77" s="98"/>
      <c r="B77" s="127" t="s">
        <v>103</v>
      </c>
      <c r="C77" s="128">
        <v>60355</v>
      </c>
      <c r="D77" s="110">
        <v>0</v>
      </c>
      <c r="E77" s="114" t="str">
        <f>IF(D77&gt;0, IF(VLOOKUP(Table6[[#This Row],[CAS No.]],'Toxicity Values'!B$4:D$244,3,FALSE)&gt;0, Table6[[#This Row],[ Emission
Rate]]*0.0000143833*360*Notes!$F$10*VLOOKUP(Table6[[#This Row],[CAS No.]],'Toxicity Values'!B$4:D$244,3,FALSE)*(1/70)*(1/1000)*(1/1000)*1000000*(365), ""), "")</f>
        <v/>
      </c>
      <c r="F77" s="114" t="str">
        <f>IF(D77&gt;0, IF(VLOOKUP(Table6[[#This Row],[CAS No.]],'Toxicity Values'!B$4:C$244,2,FALSE)&gt; 0, Table6[[#This Row],[ Emission
Rate]]*0.0000143833*360*365*(1/(VLOOKUP(Table6[[#This Row],[CAS No.]],'Toxicity Values'!B$4:C$244,2,FALSE))), ""), "")</f>
        <v/>
      </c>
      <c r="G77" s="100"/>
      <c r="H77" s="77"/>
      <c r="I77" s="37"/>
      <c r="J77" s="77"/>
      <c r="K77" s="77"/>
      <c r="L77" s="77"/>
      <c r="M77" s="39"/>
      <c r="N77" s="39"/>
    </row>
    <row r="78" spans="1:14" s="80" customFormat="1" ht="18.75">
      <c r="A78" s="98"/>
      <c r="B78" s="127" t="s">
        <v>104</v>
      </c>
      <c r="C78" s="128">
        <v>107028</v>
      </c>
      <c r="D78" s="110">
        <v>0</v>
      </c>
      <c r="E78" s="114" t="str">
        <f>IF(D78&gt;0, IF(VLOOKUP(Table6[[#This Row],[CAS No.]],'Toxicity Values'!B$4:D$244,3,FALSE)&gt;0, Table6[[#This Row],[ Emission
Rate]]*0.0000143833*360*Notes!$F$10*VLOOKUP(Table6[[#This Row],[CAS No.]],'Toxicity Values'!B$4:D$244,3,FALSE)*(1/70)*(1/1000)*(1/1000)*1000000*(365), ""), "")</f>
        <v/>
      </c>
      <c r="F78" s="114" t="str">
        <f>IF(D78&gt;0, IF(VLOOKUP(Table6[[#This Row],[CAS No.]],'Toxicity Values'!B$4:C$244,2,FALSE)&gt; 0, Table6[[#This Row],[ Emission
Rate]]*0.0000143833*360*365*(1/(VLOOKUP(Table6[[#This Row],[CAS No.]],'Toxicity Values'!B$4:C$244,2,FALSE))), ""), "")</f>
        <v/>
      </c>
      <c r="G78" s="100"/>
      <c r="H78" s="77"/>
      <c r="I78" s="37"/>
      <c r="J78" s="77"/>
      <c r="K78" s="77"/>
      <c r="L78" s="77"/>
      <c r="M78" s="39"/>
      <c r="N78" s="39"/>
    </row>
    <row r="79" spans="1:14" s="80" customFormat="1" ht="18.75">
      <c r="A79" s="98"/>
      <c r="B79" s="127" t="s">
        <v>105</v>
      </c>
      <c r="C79" s="128">
        <v>79061</v>
      </c>
      <c r="D79" s="110">
        <v>0</v>
      </c>
      <c r="E79" s="114" t="str">
        <f>IF(D79&gt;0, IF(VLOOKUP(Table6[[#This Row],[CAS No.]],'Toxicity Values'!B$4:D$244,3,FALSE)&gt;0, Table6[[#This Row],[ Emission
Rate]]*0.0000143833*360*Notes!$F$10*VLOOKUP(Table6[[#This Row],[CAS No.]],'Toxicity Values'!B$4:D$244,3,FALSE)*(1/70)*(1/1000)*(1/1000)*1000000*(365), ""), "")</f>
        <v/>
      </c>
      <c r="F79" s="114" t="str">
        <f>IF(D79&gt;0, IF(VLOOKUP(Table6[[#This Row],[CAS No.]],'Toxicity Values'!B$4:C$244,2,FALSE)&gt; 0, Table6[[#This Row],[ Emission
Rate]]*0.0000143833*360*365*(1/(VLOOKUP(Table6[[#This Row],[CAS No.]],'Toxicity Values'!B$4:C$244,2,FALSE))), ""), "")</f>
        <v/>
      </c>
      <c r="G79" s="100"/>
      <c r="H79" s="77"/>
      <c r="I79" s="37"/>
      <c r="J79" s="77"/>
      <c r="K79" s="77"/>
      <c r="L79" s="77"/>
      <c r="M79" s="39"/>
      <c r="N79" s="39"/>
    </row>
    <row r="80" spans="1:14" s="80" customFormat="1" ht="18.75">
      <c r="A80" s="98"/>
      <c r="B80" s="127" t="s">
        <v>106</v>
      </c>
      <c r="C80" s="128">
        <v>79107</v>
      </c>
      <c r="D80" s="110">
        <v>0</v>
      </c>
      <c r="E80" s="114" t="str">
        <f>IF(D80&gt;0, IF(VLOOKUP(Table6[[#This Row],[CAS No.]],'Toxicity Values'!B$4:D$244,3,FALSE)&gt;0, Table6[[#This Row],[ Emission
Rate]]*0.0000143833*360*Notes!$F$10*VLOOKUP(Table6[[#This Row],[CAS No.]],'Toxicity Values'!B$4:D$244,3,FALSE)*(1/70)*(1/1000)*(1/1000)*1000000*(365), ""), "")</f>
        <v/>
      </c>
      <c r="F80" s="114" t="str">
        <f>IF(D80&gt;0, IF(VLOOKUP(Table6[[#This Row],[CAS No.]],'Toxicity Values'!B$4:C$244,2,FALSE)&gt; 0, Table6[[#This Row],[ Emission
Rate]]*0.0000143833*360*365*(1/(VLOOKUP(Table6[[#This Row],[CAS No.]],'Toxicity Values'!B$4:C$244,2,FALSE))), ""), "")</f>
        <v/>
      </c>
      <c r="G80" s="100"/>
      <c r="H80" s="77"/>
      <c r="I80" s="37"/>
      <c r="J80" s="77"/>
      <c r="K80" s="77"/>
      <c r="L80" s="77"/>
      <c r="M80" s="39"/>
      <c r="N80" s="39"/>
    </row>
    <row r="81" spans="1:14" s="80" customFormat="1" ht="18.75">
      <c r="A81" s="98"/>
      <c r="B81" s="127" t="s">
        <v>107</v>
      </c>
      <c r="C81" s="128">
        <v>107131</v>
      </c>
      <c r="D81" s="110">
        <v>0</v>
      </c>
      <c r="E81" s="114" t="str">
        <f>IF(D81&gt;0, IF(VLOOKUP(Table6[[#This Row],[CAS No.]],'Toxicity Values'!B$4:D$244,3,FALSE)&gt;0, Table6[[#This Row],[ Emission
Rate]]*0.0000143833*360*Notes!$F$10*VLOOKUP(Table6[[#This Row],[CAS No.]],'Toxicity Values'!B$4:D$244,3,FALSE)*(1/70)*(1/1000)*(1/1000)*1000000*(365), ""), "")</f>
        <v/>
      </c>
      <c r="F81" s="114" t="str">
        <f>IF(D81&gt;0, IF(VLOOKUP(Table6[[#This Row],[CAS No.]],'Toxicity Values'!B$4:C$244,2,FALSE)&gt; 0, Table6[[#This Row],[ Emission
Rate]]*0.0000143833*360*365*(1/(VLOOKUP(Table6[[#This Row],[CAS No.]],'Toxicity Values'!B$4:C$244,2,FALSE))), ""), "")</f>
        <v/>
      </c>
      <c r="G81" s="100"/>
      <c r="H81" s="77"/>
      <c r="I81" s="37"/>
      <c r="J81" s="77"/>
      <c r="K81" s="77"/>
      <c r="L81" s="77"/>
      <c r="M81" s="39"/>
      <c r="N81" s="39"/>
    </row>
    <row r="82" spans="1:14" s="80" customFormat="1" ht="18.75">
      <c r="A82" s="98"/>
      <c r="B82" s="127" t="s">
        <v>108</v>
      </c>
      <c r="C82" s="128">
        <v>107051</v>
      </c>
      <c r="D82" s="110">
        <v>0</v>
      </c>
      <c r="E82" s="114" t="str">
        <f>IF(D82&gt;0, IF(VLOOKUP(Table6[[#This Row],[CAS No.]],'Toxicity Values'!B$4:D$244,3,FALSE)&gt;0, Table6[[#This Row],[ Emission
Rate]]*0.0000143833*360*Notes!$F$10*VLOOKUP(Table6[[#This Row],[CAS No.]],'Toxicity Values'!B$4:D$244,3,FALSE)*(1/70)*(1/1000)*(1/1000)*1000000*(365), ""), "")</f>
        <v/>
      </c>
      <c r="F82" s="114" t="str">
        <f>IF(D82&gt;0, IF(VLOOKUP(Table6[[#This Row],[CAS No.]],'Toxicity Values'!B$4:C$244,2,FALSE)&gt; 0, Table6[[#This Row],[ Emission
Rate]]*0.0000143833*360*365*(1/(VLOOKUP(Table6[[#This Row],[CAS No.]],'Toxicity Values'!B$4:C$244,2,FALSE))), ""), "")</f>
        <v/>
      </c>
      <c r="G82" s="100"/>
      <c r="H82" s="77"/>
      <c r="I82" s="37"/>
      <c r="J82" s="77"/>
      <c r="K82" s="77"/>
      <c r="L82" s="77"/>
      <c r="M82" s="39"/>
      <c r="N82" s="39"/>
    </row>
    <row r="83" spans="1:14" s="80" customFormat="1" ht="18.75">
      <c r="A83" s="98"/>
      <c r="B83" s="127" t="s">
        <v>109</v>
      </c>
      <c r="C83" s="128">
        <v>7664417</v>
      </c>
      <c r="D83" s="110">
        <v>0</v>
      </c>
      <c r="E83" s="114" t="str">
        <f>IF(D83&gt;0, IF(VLOOKUP(Table6[[#This Row],[CAS No.]],'Toxicity Values'!B$4:D$244,3,FALSE)&gt;0, Table6[[#This Row],[ Emission
Rate]]*0.0000143833*360*Notes!$F$10*VLOOKUP(Table6[[#This Row],[CAS No.]],'Toxicity Values'!B$4:D$244,3,FALSE)*(1/70)*(1/1000)*(1/1000)*1000000*(365), ""), "")</f>
        <v/>
      </c>
      <c r="F83" s="114" t="str">
        <f>IF(D83&gt;0, IF(VLOOKUP(Table6[[#This Row],[CAS No.]],'Toxicity Values'!B$4:C$244,2,FALSE)&gt; 0, Table6[[#This Row],[ Emission
Rate]]*0.0000143833*360*365*(1/(VLOOKUP(Table6[[#This Row],[CAS No.]],'Toxicity Values'!B$4:C$244,2,FALSE))), ""), "")</f>
        <v/>
      </c>
      <c r="G83" s="100"/>
      <c r="H83" s="77"/>
      <c r="I83" s="37"/>
      <c r="J83" s="77"/>
      <c r="K83" s="77"/>
      <c r="L83" s="77"/>
      <c r="M83" s="39"/>
      <c r="N83" s="39"/>
    </row>
    <row r="84" spans="1:14" s="80" customFormat="1" ht="18.75">
      <c r="A84" s="98"/>
      <c r="B84" s="127" t="s">
        <v>110</v>
      </c>
      <c r="C84" s="128">
        <v>62533</v>
      </c>
      <c r="D84" s="110">
        <v>0</v>
      </c>
      <c r="E84" s="114" t="str">
        <f>IF(D84&gt;0, IF(VLOOKUP(Table6[[#This Row],[CAS No.]],'Toxicity Values'!B$4:D$244,3,FALSE)&gt;0, Table6[[#This Row],[ Emission
Rate]]*0.0000143833*360*Notes!$F$10*VLOOKUP(Table6[[#This Row],[CAS No.]],'Toxicity Values'!B$4:D$244,3,FALSE)*(1/70)*(1/1000)*(1/1000)*1000000*(365), ""), "")</f>
        <v/>
      </c>
      <c r="F84" s="114" t="str">
        <f>IF(D84&gt;0, IF(VLOOKUP(Table6[[#This Row],[CAS No.]],'Toxicity Values'!B$4:C$244,2,FALSE)&gt; 0, Table6[[#This Row],[ Emission
Rate]]*0.0000143833*360*365*(1/(VLOOKUP(Table6[[#This Row],[CAS No.]],'Toxicity Values'!B$4:C$244,2,FALSE))), ""), "")</f>
        <v/>
      </c>
      <c r="G84" s="100"/>
      <c r="H84" s="77"/>
      <c r="I84" s="37"/>
      <c r="J84" s="77"/>
      <c r="K84" s="77"/>
      <c r="L84" s="77"/>
      <c r="M84" s="39"/>
      <c r="N84" s="39"/>
    </row>
    <row r="85" spans="1:14" s="80" customFormat="1" ht="18.75">
      <c r="A85" s="98"/>
      <c r="B85" s="127" t="s">
        <v>111</v>
      </c>
      <c r="C85" s="128">
        <v>7440382</v>
      </c>
      <c r="D85" s="110">
        <v>0</v>
      </c>
      <c r="E85" s="114" t="str">
        <f>IF(D85&gt;0, IF(VLOOKUP(Table6[[#This Row],[CAS No.]],'Toxicity Values'!B$4:D$244,3,FALSE)&gt;0, Table6[[#This Row],[ Emission
Rate]]*0.0000143833*360*Notes!$F$10*VLOOKUP(Table6[[#This Row],[CAS No.]],'Toxicity Values'!B$4:D$244,3,FALSE)*(1/70)*(1/1000)*(1/1000)*1000000*(365), ""), "")</f>
        <v/>
      </c>
      <c r="F85" s="114" t="str">
        <f>IF(D85&gt;0, IF(VLOOKUP(Table6[[#This Row],[CAS No.]],'Toxicity Values'!B$4:C$244,2,FALSE)&gt; 0, Table6[[#This Row],[ Emission
Rate]]*0.0000143833*360*365*(1/(VLOOKUP(Table6[[#This Row],[CAS No.]],'Toxicity Values'!B$4:C$244,2,FALSE))), ""), "")</f>
        <v/>
      </c>
      <c r="G85" s="100"/>
      <c r="H85" s="77"/>
      <c r="I85" s="37"/>
      <c r="J85" s="77"/>
      <c r="K85" s="77"/>
      <c r="L85" s="77"/>
      <c r="M85" s="39"/>
      <c r="N85" s="39"/>
    </row>
    <row r="86" spans="1:14" s="80" customFormat="1" ht="18.75">
      <c r="A86" s="98"/>
      <c r="B86" s="127" t="s">
        <v>112</v>
      </c>
      <c r="C86" s="128">
        <v>7784421</v>
      </c>
      <c r="D86" s="110">
        <v>0</v>
      </c>
      <c r="E86" s="114" t="str">
        <f>IF(D86&gt;0, IF(VLOOKUP(Table6[[#This Row],[CAS No.]],'Toxicity Values'!B$4:D$244,3,FALSE)&gt;0, Table6[[#This Row],[ Emission
Rate]]*0.0000143833*360*Notes!$F$10*VLOOKUP(Table6[[#This Row],[CAS No.]],'Toxicity Values'!B$4:D$244,3,FALSE)*(1/70)*(1/1000)*(1/1000)*1000000*(365), ""), "")</f>
        <v/>
      </c>
      <c r="F86" s="114" t="str">
        <f>IF(D86&gt;0, IF(VLOOKUP(Table6[[#This Row],[CAS No.]],'Toxicity Values'!B$4:C$244,2,FALSE)&gt; 0, Table6[[#This Row],[ Emission
Rate]]*0.0000143833*360*365*(1/(VLOOKUP(Table6[[#This Row],[CAS No.]],'Toxicity Values'!B$4:C$244,2,FALSE))), ""), "")</f>
        <v/>
      </c>
      <c r="G86" s="100"/>
      <c r="H86" s="77"/>
      <c r="I86" s="37"/>
      <c r="J86" s="77"/>
      <c r="K86" s="77"/>
      <c r="L86" s="77"/>
      <c r="M86" s="39"/>
      <c r="N86" s="39"/>
    </row>
    <row r="87" spans="1:14" s="80" customFormat="1" ht="18.75">
      <c r="A87" s="98"/>
      <c r="B87" s="127" t="s">
        <v>113</v>
      </c>
      <c r="C87" s="128">
        <v>1332214</v>
      </c>
      <c r="D87" s="110">
        <v>0</v>
      </c>
      <c r="E87" s="114" t="str">
        <f>IF(D87&gt;0, IF(VLOOKUP(Table6[[#This Row],[CAS No.]],'Toxicity Values'!B$4:D$244,3,FALSE)&gt;0, Table6[[#This Row],[ Emission
Rate]]*0.0000143833*360*Notes!$F$10*VLOOKUP(Table6[[#This Row],[CAS No.]],'Toxicity Values'!B$4:D$244,3,FALSE)*(1/70)*(1/1000)*(1/1000)*1000000*(365), ""), "")</f>
        <v/>
      </c>
      <c r="F87" s="114" t="str">
        <f>IF(D87&gt;0, IF(VLOOKUP(Table6[[#This Row],[CAS No.]],'Toxicity Values'!B$4:C$244,2,FALSE)&gt; 0, Table6[[#This Row],[ Emission
Rate]]*0.0000143833*360*365*(1/(VLOOKUP(Table6[[#This Row],[CAS No.]],'Toxicity Values'!B$4:C$244,2,FALSE))), ""), "")</f>
        <v/>
      </c>
      <c r="G87" s="100"/>
      <c r="H87" s="77"/>
      <c r="I87" s="37"/>
      <c r="J87" s="77"/>
      <c r="K87" s="77"/>
      <c r="L87" s="77"/>
      <c r="M87" s="39"/>
      <c r="N87" s="39"/>
    </row>
    <row r="88" spans="1:14" s="80" customFormat="1" ht="18.75">
      <c r="A88" s="98"/>
      <c r="B88" s="127" t="s">
        <v>114</v>
      </c>
      <c r="C88" s="128">
        <v>56553</v>
      </c>
      <c r="D88" s="110">
        <v>0</v>
      </c>
      <c r="E88" s="114" t="str">
        <f>IF(D88&gt;0, IF(VLOOKUP(Table6[[#This Row],[CAS No.]],'Toxicity Values'!B$4:D$244,3,FALSE)&gt;0, Table6[[#This Row],[ Emission
Rate]]*0.0000143833*360*Notes!$F$10*VLOOKUP(Table6[[#This Row],[CAS No.]],'Toxicity Values'!B$4:D$244,3,FALSE)*(1/70)*(1/1000)*(1/1000)*1000000*(365), ""), "")</f>
        <v/>
      </c>
      <c r="F88" s="114" t="str">
        <f>IF(D88&gt;0, IF(VLOOKUP(Table6[[#This Row],[CAS No.]],'Toxicity Values'!B$4:C$244,2,FALSE)&gt; 0, Table6[[#This Row],[ Emission
Rate]]*0.0000143833*360*365*(1/(VLOOKUP(Table6[[#This Row],[CAS No.]],'Toxicity Values'!B$4:C$244,2,FALSE))), ""), "")</f>
        <v/>
      </c>
      <c r="G88" s="100"/>
      <c r="H88" s="77"/>
      <c r="I88" s="37"/>
      <c r="J88" s="77"/>
      <c r="K88" s="77"/>
      <c r="L88" s="77"/>
      <c r="M88" s="39"/>
      <c r="N88" s="39"/>
    </row>
    <row r="89" spans="1:14" s="80" customFormat="1" ht="18.75">
      <c r="A89" s="98"/>
      <c r="B89" s="127" t="s">
        <v>115</v>
      </c>
      <c r="C89" s="128">
        <v>71432</v>
      </c>
      <c r="D89" s="110">
        <v>0</v>
      </c>
      <c r="E89" s="114" t="str">
        <f>IF(D89&gt;0, IF(VLOOKUP(Table6[[#This Row],[CAS No.]],'Toxicity Values'!B$4:D$244,3,FALSE)&gt;0, Table6[[#This Row],[ Emission
Rate]]*0.0000143833*360*Notes!$F$10*VLOOKUP(Table6[[#This Row],[CAS No.]],'Toxicity Values'!B$4:D$244,3,FALSE)*(1/70)*(1/1000)*(1/1000)*1000000*(365), ""), "")</f>
        <v/>
      </c>
      <c r="F89" s="114" t="str">
        <f>IF(D89&gt;0, IF(VLOOKUP(Table6[[#This Row],[CAS No.]],'Toxicity Values'!B$4:C$244,2,FALSE)&gt; 0, Table6[[#This Row],[ Emission
Rate]]*0.0000143833*360*365*(1/(VLOOKUP(Table6[[#This Row],[CAS No.]],'Toxicity Values'!B$4:C$244,2,FALSE))), ""), "")</f>
        <v/>
      </c>
      <c r="G89" s="100"/>
      <c r="H89" s="77"/>
      <c r="I89" s="37"/>
      <c r="J89" s="77"/>
      <c r="K89" s="77"/>
      <c r="L89" s="77"/>
      <c r="M89" s="39"/>
      <c r="N89" s="39"/>
    </row>
    <row r="90" spans="1:14" s="80" customFormat="1" ht="18.75">
      <c r="A90" s="98"/>
      <c r="B90" s="127" t="s">
        <v>116</v>
      </c>
      <c r="C90" s="128">
        <v>92875</v>
      </c>
      <c r="D90" s="110">
        <v>0</v>
      </c>
      <c r="E90" s="114" t="str">
        <f>IF(D90&gt;0, IF(VLOOKUP(Table6[[#This Row],[CAS No.]],'Toxicity Values'!B$4:D$244,3,FALSE)&gt;0, Table6[[#This Row],[ Emission
Rate]]*0.0000143833*360*Notes!$F$10*VLOOKUP(Table6[[#This Row],[CAS No.]],'Toxicity Values'!B$4:D$244,3,FALSE)*(1/70)*(1/1000)*(1/1000)*1000000*(365), ""), "")</f>
        <v/>
      </c>
      <c r="F90" s="114" t="str">
        <f>IF(D90&gt;0, IF(VLOOKUP(Table6[[#This Row],[CAS No.]],'Toxicity Values'!B$4:C$244,2,FALSE)&gt; 0, Table6[[#This Row],[ Emission
Rate]]*0.0000143833*360*365*(1/(VLOOKUP(Table6[[#This Row],[CAS No.]],'Toxicity Values'!B$4:C$244,2,FALSE))), ""), "")</f>
        <v/>
      </c>
      <c r="G90" s="100"/>
      <c r="H90" s="77"/>
      <c r="I90" s="37"/>
      <c r="J90" s="77"/>
      <c r="K90" s="77"/>
      <c r="L90" s="77"/>
      <c r="M90" s="39"/>
      <c r="N90" s="39"/>
    </row>
    <row r="91" spans="1:14" s="80" customFormat="1" ht="18.75">
      <c r="A91" s="98"/>
      <c r="B91" s="127" t="s">
        <v>117</v>
      </c>
      <c r="C91" s="128">
        <v>50328</v>
      </c>
      <c r="D91" s="110">
        <v>0</v>
      </c>
      <c r="E91" s="114" t="str">
        <f>IF(D91&gt;0, IF(VLOOKUP(Table6[[#This Row],[CAS No.]],'Toxicity Values'!B$4:D$244,3,FALSE)&gt;0, Table6[[#This Row],[ Emission
Rate]]*0.0000143833*360*Notes!$F$10*VLOOKUP(Table6[[#This Row],[CAS No.]],'Toxicity Values'!B$4:D$244,3,FALSE)*(1/70)*(1/1000)*(1/1000)*1000000*(365), ""), "")</f>
        <v/>
      </c>
      <c r="F91" s="114" t="str">
        <f>IF(D91&gt;0, IF(VLOOKUP(Table6[[#This Row],[CAS No.]],'Toxicity Values'!B$4:C$244,2,FALSE)&gt; 0, Table6[[#This Row],[ Emission
Rate]]*0.0000143833*360*365*(1/(VLOOKUP(Table6[[#This Row],[CAS No.]],'Toxicity Values'!B$4:C$244,2,FALSE))), ""), "")</f>
        <v/>
      </c>
      <c r="G91" s="100"/>
      <c r="H91" s="77"/>
      <c r="I91" s="37"/>
      <c r="J91" s="77"/>
      <c r="K91" s="77"/>
      <c r="L91" s="77"/>
      <c r="M91" s="39"/>
      <c r="N91" s="39"/>
    </row>
    <row r="92" spans="1:14" s="80" customFormat="1" ht="18.75">
      <c r="A92" s="98"/>
      <c r="B92" s="127" t="s">
        <v>118</v>
      </c>
      <c r="C92" s="128">
        <v>205992</v>
      </c>
      <c r="D92" s="110">
        <v>0</v>
      </c>
      <c r="E92" s="114" t="str">
        <f>IF(D92&gt;0, IF(VLOOKUP(Table6[[#This Row],[CAS No.]],'Toxicity Values'!B$4:D$244,3,FALSE)&gt;0, Table6[[#This Row],[ Emission
Rate]]*0.0000143833*360*Notes!$F$10*VLOOKUP(Table6[[#This Row],[CAS No.]],'Toxicity Values'!B$4:D$244,3,FALSE)*(1/70)*(1/1000)*(1/1000)*1000000*(365), ""), "")</f>
        <v/>
      </c>
      <c r="F92" s="114" t="str">
        <f>IF(D92&gt;0, IF(VLOOKUP(Table6[[#This Row],[CAS No.]],'Toxicity Values'!B$4:C$244,2,FALSE)&gt; 0, Table6[[#This Row],[ Emission
Rate]]*0.0000143833*360*365*(1/(VLOOKUP(Table6[[#This Row],[CAS No.]],'Toxicity Values'!B$4:C$244,2,FALSE))), ""), "")</f>
        <v/>
      </c>
      <c r="G92" s="100"/>
      <c r="H92" s="77"/>
      <c r="I92" s="37"/>
      <c r="J92" s="77"/>
      <c r="K92" s="77"/>
      <c r="L92" s="77"/>
      <c r="M92" s="39"/>
      <c r="N92" s="39"/>
    </row>
    <row r="93" spans="1:14" s="80" customFormat="1" ht="18.75">
      <c r="A93" s="98"/>
      <c r="B93" s="127" t="s">
        <v>119</v>
      </c>
      <c r="C93" s="128">
        <v>205823</v>
      </c>
      <c r="D93" s="110">
        <v>0</v>
      </c>
      <c r="E93" s="114" t="str">
        <f>IF(D93&gt;0, IF(VLOOKUP(Table6[[#This Row],[CAS No.]],'Toxicity Values'!B$4:D$244,3,FALSE)&gt;0, Table6[[#This Row],[ Emission
Rate]]*0.0000143833*360*Notes!$F$10*VLOOKUP(Table6[[#This Row],[CAS No.]],'Toxicity Values'!B$4:D$244,3,FALSE)*(1/70)*(1/1000)*(1/1000)*1000000*(365), ""), "")</f>
        <v/>
      </c>
      <c r="F93" s="114" t="str">
        <f>IF(D93&gt;0, IF(VLOOKUP(Table6[[#This Row],[CAS No.]],'Toxicity Values'!B$4:C$244,2,FALSE)&gt; 0, Table6[[#This Row],[ Emission
Rate]]*0.0000143833*360*365*(1/(VLOOKUP(Table6[[#This Row],[CAS No.]],'Toxicity Values'!B$4:C$244,2,FALSE))), ""), "")</f>
        <v/>
      </c>
      <c r="G93" s="100"/>
      <c r="H93" s="77"/>
      <c r="I93" s="37"/>
      <c r="J93" s="77"/>
      <c r="K93" s="77"/>
      <c r="L93" s="77"/>
      <c r="M93" s="39"/>
      <c r="N93" s="39"/>
    </row>
    <row r="94" spans="1:14" s="80" customFormat="1" ht="18.75">
      <c r="A94" s="98"/>
      <c r="B94" s="127" t="s">
        <v>120</v>
      </c>
      <c r="C94" s="128">
        <v>207089</v>
      </c>
      <c r="D94" s="110">
        <v>0</v>
      </c>
      <c r="E94" s="114" t="str">
        <f>IF(D94&gt;0, IF(VLOOKUP(Table6[[#This Row],[CAS No.]],'Toxicity Values'!B$4:D$244,3,FALSE)&gt;0, Table6[[#This Row],[ Emission
Rate]]*0.0000143833*360*Notes!$F$10*VLOOKUP(Table6[[#This Row],[CAS No.]],'Toxicity Values'!B$4:D$244,3,FALSE)*(1/70)*(1/1000)*(1/1000)*1000000*(365), ""), "")</f>
        <v/>
      </c>
      <c r="F94" s="114" t="str">
        <f>IF(D94&gt;0, IF(VLOOKUP(Table6[[#This Row],[CAS No.]],'Toxicity Values'!B$4:C$244,2,FALSE)&gt; 0, Table6[[#This Row],[ Emission
Rate]]*0.0000143833*360*365*(1/(VLOOKUP(Table6[[#This Row],[CAS No.]],'Toxicity Values'!B$4:C$244,2,FALSE))), ""), "")</f>
        <v/>
      </c>
      <c r="G94" s="100"/>
      <c r="H94" s="77"/>
      <c r="I94" s="37"/>
      <c r="J94" s="77"/>
      <c r="K94" s="77"/>
      <c r="L94" s="77"/>
      <c r="M94" s="39"/>
      <c r="N94" s="39"/>
    </row>
    <row r="95" spans="1:14" s="80" customFormat="1" ht="18.75">
      <c r="A95" s="98"/>
      <c r="B95" s="127" t="s">
        <v>121</v>
      </c>
      <c r="C95" s="128">
        <v>100447</v>
      </c>
      <c r="D95" s="110">
        <v>0</v>
      </c>
      <c r="E95" s="114" t="str">
        <f>IF(D95&gt;0, IF(VLOOKUP(Table6[[#This Row],[CAS No.]],'Toxicity Values'!B$4:D$244,3,FALSE)&gt;0, Table6[[#This Row],[ Emission
Rate]]*0.0000143833*360*Notes!$F$10*VLOOKUP(Table6[[#This Row],[CAS No.]],'Toxicity Values'!B$4:D$244,3,FALSE)*(1/70)*(1/1000)*(1/1000)*1000000*(365), ""), "")</f>
        <v/>
      </c>
      <c r="F95" s="114" t="str">
        <f>IF(D95&gt;0, IF(VLOOKUP(Table6[[#This Row],[CAS No.]],'Toxicity Values'!B$4:C$244,2,FALSE)&gt; 0, Table6[[#This Row],[ Emission
Rate]]*0.0000143833*360*365*(1/(VLOOKUP(Table6[[#This Row],[CAS No.]],'Toxicity Values'!B$4:C$244,2,FALSE))), ""), "")</f>
        <v/>
      </c>
      <c r="G95" s="100"/>
      <c r="H95" s="77"/>
      <c r="I95" s="37"/>
      <c r="J95" s="77"/>
      <c r="K95" s="77"/>
      <c r="L95" s="77"/>
      <c r="M95" s="39"/>
      <c r="N95" s="39"/>
    </row>
    <row r="96" spans="1:14" s="80" customFormat="1" ht="18.75">
      <c r="A96" s="98"/>
      <c r="B96" s="127" t="s">
        <v>122</v>
      </c>
      <c r="C96" s="128">
        <v>7440417</v>
      </c>
      <c r="D96" s="110">
        <v>0</v>
      </c>
      <c r="E96" s="114" t="str">
        <f>IF(D96&gt;0, IF(VLOOKUP(Table6[[#This Row],[CAS No.]],'Toxicity Values'!B$4:D$244,3,FALSE)&gt;0, Table6[[#This Row],[ Emission
Rate]]*0.0000143833*360*Notes!$F$10*VLOOKUP(Table6[[#This Row],[CAS No.]],'Toxicity Values'!B$4:D$244,3,FALSE)*(1/70)*(1/1000)*(1/1000)*1000000*(365), ""), "")</f>
        <v/>
      </c>
      <c r="F96" s="114" t="str">
        <f>IF(D96&gt;0, IF(VLOOKUP(Table6[[#This Row],[CAS No.]],'Toxicity Values'!B$4:C$244,2,FALSE)&gt; 0, Table6[[#This Row],[ Emission
Rate]]*0.0000143833*360*365*(1/(VLOOKUP(Table6[[#This Row],[CAS No.]],'Toxicity Values'!B$4:C$244,2,FALSE))), ""), "")</f>
        <v/>
      </c>
      <c r="G96" s="100"/>
      <c r="H96" s="77"/>
      <c r="I96" s="37"/>
      <c r="J96" s="77"/>
      <c r="K96" s="77"/>
      <c r="L96" s="77"/>
      <c r="M96" s="39"/>
      <c r="N96" s="39"/>
    </row>
    <row r="97" spans="1:14" s="80" customFormat="1" ht="18.75">
      <c r="A97" s="98"/>
      <c r="B97" s="127" t="s">
        <v>123</v>
      </c>
      <c r="C97" s="128">
        <v>111444</v>
      </c>
      <c r="D97" s="110">
        <v>0</v>
      </c>
      <c r="E97" s="114" t="str">
        <f>IF(D97&gt;0, IF(VLOOKUP(Table6[[#This Row],[CAS No.]],'Toxicity Values'!B$4:D$244,3,FALSE)&gt;0, Table6[[#This Row],[ Emission
Rate]]*0.0000143833*360*Notes!$F$10*VLOOKUP(Table6[[#This Row],[CAS No.]],'Toxicity Values'!B$4:D$244,3,FALSE)*(1/70)*(1/1000)*(1/1000)*1000000*(365), ""), "")</f>
        <v/>
      </c>
      <c r="F97" s="114" t="str">
        <f>IF(D97&gt;0, IF(VLOOKUP(Table6[[#This Row],[CAS No.]],'Toxicity Values'!B$4:C$244,2,FALSE)&gt; 0, Table6[[#This Row],[ Emission
Rate]]*0.0000143833*360*365*(1/(VLOOKUP(Table6[[#This Row],[CAS No.]],'Toxicity Values'!B$4:C$244,2,FALSE))), ""), "")</f>
        <v/>
      </c>
      <c r="G97" s="100"/>
      <c r="H97" s="77"/>
      <c r="I97" s="37"/>
      <c r="J97" s="77"/>
      <c r="K97" s="77"/>
      <c r="L97" s="77"/>
      <c r="M97" s="39"/>
      <c r="N97" s="39"/>
    </row>
    <row r="98" spans="1:14" s="80" customFormat="1" ht="18.75">
      <c r="A98" s="98"/>
      <c r="B98" s="127" t="s">
        <v>124</v>
      </c>
      <c r="C98" s="128">
        <v>542881</v>
      </c>
      <c r="D98" s="110">
        <v>0</v>
      </c>
      <c r="E98" s="114" t="str">
        <f>IF(D98&gt;0, IF(VLOOKUP(Table6[[#This Row],[CAS No.]],'Toxicity Values'!B$4:D$244,3,FALSE)&gt;0, Table6[[#This Row],[ Emission
Rate]]*0.0000143833*360*Notes!$F$10*VLOOKUP(Table6[[#This Row],[CAS No.]],'Toxicity Values'!B$4:D$244,3,FALSE)*(1/70)*(1/1000)*(1/1000)*1000000*(365), ""), "")</f>
        <v/>
      </c>
      <c r="F98" s="114" t="str">
        <f>IF(D98&gt;0, IF(VLOOKUP(Table6[[#This Row],[CAS No.]],'Toxicity Values'!B$4:C$244,2,FALSE)&gt; 0, Table6[[#This Row],[ Emission
Rate]]*0.0000143833*360*365*(1/(VLOOKUP(Table6[[#This Row],[CAS No.]],'Toxicity Values'!B$4:C$244,2,FALSE))), ""), "")</f>
        <v/>
      </c>
      <c r="G98" s="100"/>
      <c r="H98" s="77"/>
      <c r="I98" s="37"/>
      <c r="J98" s="77"/>
      <c r="K98" s="77"/>
      <c r="L98" s="77"/>
      <c r="M98" s="39"/>
      <c r="N98" s="39"/>
    </row>
    <row r="99" spans="1:14" s="80" customFormat="1" ht="18.75">
      <c r="A99" s="98"/>
      <c r="B99" s="127" t="s">
        <v>125</v>
      </c>
      <c r="C99" s="128">
        <v>7440439</v>
      </c>
      <c r="D99" s="110">
        <v>0</v>
      </c>
      <c r="E99" s="114" t="str">
        <f>IF(D99&gt;0, IF(VLOOKUP(Table6[[#This Row],[CAS No.]],'Toxicity Values'!B$4:D$244,3,FALSE)&gt;0, Table6[[#This Row],[ Emission
Rate]]*0.0000143833*360*Notes!$F$10*VLOOKUP(Table6[[#This Row],[CAS No.]],'Toxicity Values'!B$4:D$244,3,FALSE)*(1/70)*(1/1000)*(1/1000)*1000000*(365), ""), "")</f>
        <v/>
      </c>
      <c r="F99" s="114" t="str">
        <f>IF(D99&gt;0, IF(VLOOKUP(Table6[[#This Row],[CAS No.]],'Toxicity Values'!B$4:C$244,2,FALSE)&gt; 0, Table6[[#This Row],[ Emission
Rate]]*0.0000143833*360*365*(1/(VLOOKUP(Table6[[#This Row],[CAS No.]],'Toxicity Values'!B$4:C$244,2,FALSE))), ""), "")</f>
        <v/>
      </c>
      <c r="G99" s="100"/>
      <c r="H99" s="77"/>
      <c r="I99" s="37"/>
      <c r="J99" s="77"/>
      <c r="K99" s="77"/>
      <c r="L99" s="77"/>
      <c r="M99" s="39"/>
      <c r="N99" s="39"/>
    </row>
    <row r="100" spans="1:14" s="80" customFormat="1" ht="18.75">
      <c r="A100" s="98"/>
      <c r="B100" s="127" t="s">
        <v>126</v>
      </c>
      <c r="C100" s="128">
        <v>105602</v>
      </c>
      <c r="D100" s="110">
        <v>0</v>
      </c>
      <c r="E100" s="114" t="str">
        <f>IF(D100&gt;0, IF(VLOOKUP(Table6[[#This Row],[CAS No.]],'Toxicity Values'!B$4:D$244,3,FALSE)&gt;0, Table6[[#This Row],[ Emission
Rate]]*0.0000143833*360*Notes!$F$10*VLOOKUP(Table6[[#This Row],[CAS No.]],'Toxicity Values'!B$4:D$244,3,FALSE)*(1/70)*(1/1000)*(1/1000)*1000000*(365), ""), "")</f>
        <v/>
      </c>
      <c r="F100" s="114" t="str">
        <f>IF(D100&gt;0, IF(VLOOKUP(Table6[[#This Row],[CAS No.]],'Toxicity Values'!B$4:C$244,2,FALSE)&gt; 0, Table6[[#This Row],[ Emission
Rate]]*0.0000143833*360*365*(1/(VLOOKUP(Table6[[#This Row],[CAS No.]],'Toxicity Values'!B$4:C$244,2,FALSE))), ""), "")</f>
        <v/>
      </c>
      <c r="G100" s="100"/>
      <c r="H100" s="77"/>
      <c r="I100" s="37"/>
      <c r="J100" s="77"/>
      <c r="K100" s="77"/>
      <c r="L100" s="77"/>
      <c r="M100" s="39"/>
      <c r="N100" s="39"/>
    </row>
    <row r="101" spans="1:14" s="80" customFormat="1" ht="18.75">
      <c r="A101" s="98"/>
      <c r="B101" s="127" t="s">
        <v>127</v>
      </c>
      <c r="C101" s="128">
        <v>75150</v>
      </c>
      <c r="D101" s="110">
        <v>0</v>
      </c>
      <c r="E101" s="114" t="str">
        <f>IF(D101&gt;0, IF(VLOOKUP(Table6[[#This Row],[CAS No.]],'Toxicity Values'!B$4:D$244,3,FALSE)&gt;0, Table6[[#This Row],[ Emission
Rate]]*0.0000143833*360*Notes!$F$10*VLOOKUP(Table6[[#This Row],[CAS No.]],'Toxicity Values'!B$4:D$244,3,FALSE)*(1/70)*(1/1000)*(1/1000)*1000000*(365), ""), "")</f>
        <v/>
      </c>
      <c r="F101" s="114" t="str">
        <f>IF(D101&gt;0, IF(VLOOKUP(Table6[[#This Row],[CAS No.]],'Toxicity Values'!B$4:C$244,2,FALSE)&gt; 0, Table6[[#This Row],[ Emission
Rate]]*0.0000143833*360*365*(1/(VLOOKUP(Table6[[#This Row],[CAS No.]],'Toxicity Values'!B$4:C$244,2,FALSE))), ""), "")</f>
        <v/>
      </c>
      <c r="G101" s="100"/>
      <c r="H101" s="77"/>
      <c r="I101" s="37"/>
      <c r="J101" s="77"/>
      <c r="K101" s="77"/>
      <c r="L101" s="77"/>
      <c r="M101" s="39"/>
      <c r="N101" s="39"/>
    </row>
    <row r="102" spans="1:14" s="80" customFormat="1" ht="18.75">
      <c r="A102" s="98"/>
      <c r="B102" s="127" t="s">
        <v>128</v>
      </c>
      <c r="C102" s="128">
        <v>630080</v>
      </c>
      <c r="D102" s="110">
        <v>0</v>
      </c>
      <c r="E102" s="114" t="str">
        <f>IF(D102&gt;0, IF(VLOOKUP(Table6[[#This Row],[CAS No.]],'Toxicity Values'!B$4:D$244,3,FALSE)&gt;0, Table6[[#This Row],[ Emission
Rate]]*0.0000143833*360*Notes!$F$10*VLOOKUP(Table6[[#This Row],[CAS No.]],'Toxicity Values'!B$4:D$244,3,FALSE)*(1/70)*(1/1000)*(1/1000)*1000000*(365), ""), "")</f>
        <v/>
      </c>
      <c r="F102" s="114" t="str">
        <f>IF(D102&gt;0, IF(VLOOKUP(Table6[[#This Row],[CAS No.]],'Toxicity Values'!B$4:C$244,2,FALSE)&gt; 0, Table6[[#This Row],[ Emission
Rate]]*0.0000143833*360*365*(1/(VLOOKUP(Table6[[#This Row],[CAS No.]],'Toxicity Values'!B$4:C$244,2,FALSE))), ""), "")</f>
        <v/>
      </c>
      <c r="G102" s="100"/>
      <c r="H102" s="77"/>
      <c r="I102" s="37"/>
      <c r="J102" s="77"/>
      <c r="K102" s="77"/>
      <c r="L102" s="77"/>
      <c r="M102" s="39"/>
      <c r="N102" s="39"/>
    </row>
    <row r="103" spans="1:14" s="80" customFormat="1" ht="18.75">
      <c r="A103" s="98"/>
      <c r="B103" s="127" t="s">
        <v>129</v>
      </c>
      <c r="C103" s="128">
        <v>56235</v>
      </c>
      <c r="D103" s="110">
        <v>0</v>
      </c>
      <c r="E103" s="114" t="str">
        <f>IF(D103&gt;0, IF(VLOOKUP(Table6[[#This Row],[CAS No.]],'Toxicity Values'!B$4:D$244,3,FALSE)&gt;0, Table6[[#This Row],[ Emission
Rate]]*0.0000143833*360*Notes!$F$10*VLOOKUP(Table6[[#This Row],[CAS No.]],'Toxicity Values'!B$4:D$244,3,FALSE)*(1/70)*(1/1000)*(1/1000)*1000000*(365), ""), "")</f>
        <v/>
      </c>
      <c r="F103" s="114" t="str">
        <f>IF(D103&gt;0, IF(VLOOKUP(Table6[[#This Row],[CAS No.]],'Toxicity Values'!B$4:C$244,2,FALSE)&gt; 0, Table6[[#This Row],[ Emission
Rate]]*0.0000143833*360*365*(1/(VLOOKUP(Table6[[#This Row],[CAS No.]],'Toxicity Values'!B$4:C$244,2,FALSE))), ""), "")</f>
        <v/>
      </c>
      <c r="G103" s="100"/>
      <c r="H103" s="77"/>
      <c r="I103" s="37"/>
      <c r="J103" s="77"/>
      <c r="K103" s="77"/>
      <c r="L103" s="77"/>
      <c r="M103" s="39"/>
      <c r="N103" s="39"/>
    </row>
    <row r="104" spans="1:14" s="80" customFormat="1" ht="18.75">
      <c r="A104" s="98"/>
      <c r="B104" s="127" t="s">
        <v>367</v>
      </c>
      <c r="C104" s="128">
        <v>463581</v>
      </c>
      <c r="D104" s="110">
        <v>0</v>
      </c>
      <c r="E104" s="114" t="str">
        <f>IF(D104&gt;0, IF(VLOOKUP(Table6[[#This Row],[CAS No.]],'Toxicity Values'!B$4:D$244,3,FALSE)&gt;0, Table6[[#This Row],[ Emission
Rate]]*0.0000143833*360*Notes!$F$10*VLOOKUP(Table6[[#This Row],[CAS No.]],'Toxicity Values'!B$4:D$244,3,FALSE)*(1/70)*(1/1000)*(1/1000)*1000000*(365), ""), "")</f>
        <v/>
      </c>
      <c r="F104" s="114" t="str">
        <f>IF(D104&gt;0, IF(VLOOKUP(Table6[[#This Row],[CAS No.]],'Toxicity Values'!B$4:C$244,2,FALSE)&gt; 0, Table6[[#This Row],[ Emission
Rate]]*0.0000143833*360*365*(1/(VLOOKUP(Table6[[#This Row],[CAS No.]],'Toxicity Values'!B$4:C$244,2,FALSE))), ""), "")</f>
        <v/>
      </c>
      <c r="G104" s="100"/>
      <c r="H104" s="77"/>
      <c r="I104" s="37"/>
      <c r="J104" s="77"/>
      <c r="K104" s="77"/>
      <c r="L104" s="77"/>
      <c r="M104" s="39"/>
      <c r="N104" s="39"/>
    </row>
    <row r="105" spans="1:14" s="80" customFormat="1" ht="18.75">
      <c r="A105" s="98"/>
      <c r="B105" s="127" t="s">
        <v>130</v>
      </c>
      <c r="C105" s="128">
        <v>108171262</v>
      </c>
      <c r="D105" s="110">
        <v>0</v>
      </c>
      <c r="E105" s="114" t="str">
        <f>IF(D105&gt;0, IF(VLOOKUP(Table6[[#This Row],[CAS No.]],'Toxicity Values'!B$4:D$244,3,FALSE)&gt;0, Table6[[#This Row],[ Emission
Rate]]*0.0000143833*360*Notes!$F$10*VLOOKUP(Table6[[#This Row],[CAS No.]],'Toxicity Values'!B$4:D$244,3,FALSE)*(1/70)*(1/1000)*(1/1000)*1000000*(365), ""), "")</f>
        <v/>
      </c>
      <c r="F105" s="114" t="str">
        <f>IF(D105&gt;0, IF(VLOOKUP(Table6[[#This Row],[CAS No.]],'Toxicity Values'!B$4:C$244,2,FALSE)&gt; 0, Table6[[#This Row],[ Emission
Rate]]*0.0000143833*360*365*(1/(VLOOKUP(Table6[[#This Row],[CAS No.]],'Toxicity Values'!B$4:C$244,2,FALSE))), ""), "")</f>
        <v/>
      </c>
      <c r="G105" s="100"/>
      <c r="H105" s="77"/>
      <c r="I105" s="37"/>
      <c r="J105" s="77"/>
      <c r="K105" s="77"/>
      <c r="L105" s="77"/>
      <c r="M105" s="39"/>
      <c r="N105" s="39"/>
    </row>
    <row r="106" spans="1:14" s="80" customFormat="1" ht="18.75">
      <c r="A106" s="98"/>
      <c r="B106" s="127" t="s">
        <v>131</v>
      </c>
      <c r="C106" s="128">
        <v>7782505</v>
      </c>
      <c r="D106" s="110">
        <v>0</v>
      </c>
      <c r="E106" s="114" t="str">
        <f>IF(D106&gt;0, IF(VLOOKUP(Table6[[#This Row],[CAS No.]],'Toxicity Values'!B$4:D$244,3,FALSE)&gt;0, Table6[[#This Row],[ Emission
Rate]]*0.0000143833*360*Notes!$F$10*VLOOKUP(Table6[[#This Row],[CAS No.]],'Toxicity Values'!B$4:D$244,3,FALSE)*(1/70)*(1/1000)*(1/1000)*1000000*(365), ""), "")</f>
        <v/>
      </c>
      <c r="F106" s="114" t="str">
        <f>IF(D106&gt;0, IF(VLOOKUP(Table6[[#This Row],[CAS No.]],'Toxicity Values'!B$4:C$244,2,FALSE)&gt; 0, Table6[[#This Row],[ Emission
Rate]]*0.0000143833*360*365*(1/(VLOOKUP(Table6[[#This Row],[CAS No.]],'Toxicity Values'!B$4:C$244,2,FALSE))), ""), "")</f>
        <v/>
      </c>
      <c r="G106" s="100"/>
      <c r="H106" s="77"/>
      <c r="I106" s="37"/>
      <c r="J106" s="77"/>
      <c r="K106" s="77"/>
      <c r="L106" s="77"/>
      <c r="M106" s="39"/>
      <c r="N106" s="39"/>
    </row>
    <row r="107" spans="1:14" s="80" customFormat="1" ht="18.75">
      <c r="A107" s="98"/>
      <c r="B107" s="127" t="s">
        <v>132</v>
      </c>
      <c r="C107" s="128">
        <v>10049044</v>
      </c>
      <c r="D107" s="110">
        <v>0</v>
      </c>
      <c r="E107" s="114" t="str">
        <f>IF(D107&gt;0, IF(VLOOKUP(Table6[[#This Row],[CAS No.]],'Toxicity Values'!B$4:D$244,3,FALSE)&gt;0, Table6[[#This Row],[ Emission
Rate]]*0.0000143833*360*Notes!$F$10*VLOOKUP(Table6[[#This Row],[CAS No.]],'Toxicity Values'!B$4:D$244,3,FALSE)*(1/70)*(1/1000)*(1/1000)*1000000*(365), ""), "")</f>
        <v/>
      </c>
      <c r="F107" s="114" t="str">
        <f>IF(D107&gt;0, IF(VLOOKUP(Table6[[#This Row],[CAS No.]],'Toxicity Values'!B$4:C$244,2,FALSE)&gt; 0, Table6[[#This Row],[ Emission
Rate]]*0.0000143833*360*365*(1/(VLOOKUP(Table6[[#This Row],[CAS No.]],'Toxicity Values'!B$4:C$244,2,FALSE))), ""), "")</f>
        <v/>
      </c>
      <c r="G107" s="100"/>
      <c r="H107" s="77"/>
      <c r="I107" s="37"/>
      <c r="J107" s="77"/>
      <c r="K107" s="77"/>
      <c r="L107" s="77"/>
      <c r="M107" s="39"/>
      <c r="N107" s="39"/>
    </row>
    <row r="108" spans="1:14" s="80" customFormat="1" ht="18.75">
      <c r="A108" s="98"/>
      <c r="B108" s="127" t="s">
        <v>133</v>
      </c>
      <c r="C108" s="128">
        <v>7758192</v>
      </c>
      <c r="D108" s="110">
        <v>0</v>
      </c>
      <c r="E108" s="114" t="str">
        <f>IF(D108&gt;0, IF(VLOOKUP(Table6[[#This Row],[CAS No.]],'Toxicity Values'!B$4:D$244,3,FALSE)&gt;0, Table6[[#This Row],[ Emission
Rate]]*0.0000143833*360*Notes!$F$10*VLOOKUP(Table6[[#This Row],[CAS No.]],'Toxicity Values'!B$4:D$244,3,FALSE)*(1/70)*(1/1000)*(1/1000)*1000000*(365), ""), "")</f>
        <v/>
      </c>
      <c r="F108" s="114" t="str">
        <f>IF(D108&gt;0, IF(VLOOKUP(Table6[[#This Row],[CAS No.]],'Toxicity Values'!B$4:C$244,2,FALSE)&gt; 0, Table6[[#This Row],[ Emission
Rate]]*0.0000143833*360*365*(1/(VLOOKUP(Table6[[#This Row],[CAS No.]],'Toxicity Values'!B$4:C$244,2,FALSE))), ""), "")</f>
        <v/>
      </c>
      <c r="G108" s="100"/>
      <c r="H108" s="77"/>
      <c r="I108" s="37"/>
      <c r="J108" s="77"/>
      <c r="K108" s="77"/>
      <c r="L108" s="77"/>
      <c r="M108" s="39"/>
      <c r="N108" s="39"/>
    </row>
    <row r="109" spans="1:14" s="80" customFormat="1" ht="18.75">
      <c r="A109" s="98"/>
      <c r="B109" s="127" t="s">
        <v>134</v>
      </c>
      <c r="C109" s="128">
        <v>108907</v>
      </c>
      <c r="D109" s="110">
        <v>0</v>
      </c>
      <c r="E109" s="114" t="str">
        <f>IF(D109&gt;0, IF(VLOOKUP(Table6[[#This Row],[CAS No.]],'Toxicity Values'!B$4:D$244,3,FALSE)&gt;0, Table6[[#This Row],[ Emission
Rate]]*0.0000143833*360*Notes!$F$10*VLOOKUP(Table6[[#This Row],[CAS No.]],'Toxicity Values'!B$4:D$244,3,FALSE)*(1/70)*(1/1000)*(1/1000)*1000000*(365), ""), "")</f>
        <v/>
      </c>
      <c r="F109" s="114" t="str">
        <f>IF(D109&gt;0, IF(VLOOKUP(Table6[[#This Row],[CAS No.]],'Toxicity Values'!B$4:C$244,2,FALSE)&gt; 0, Table6[[#This Row],[ Emission
Rate]]*0.0000143833*360*365*(1/(VLOOKUP(Table6[[#This Row],[CAS No.]],'Toxicity Values'!B$4:C$244,2,FALSE))), ""), "")</f>
        <v/>
      </c>
      <c r="G109" s="100"/>
      <c r="H109" s="77"/>
      <c r="I109" s="37"/>
      <c r="J109" s="77"/>
      <c r="K109" s="77"/>
      <c r="L109" s="77"/>
      <c r="M109" s="39"/>
      <c r="N109" s="39"/>
    </row>
    <row r="110" spans="1:14" s="80" customFormat="1" ht="18.75">
      <c r="A110" s="98"/>
      <c r="B110" s="127" t="s">
        <v>135</v>
      </c>
      <c r="C110" s="128">
        <v>124481</v>
      </c>
      <c r="D110" s="110">
        <v>0</v>
      </c>
      <c r="E110" s="114" t="str">
        <f>IF(D110&gt;0, IF(VLOOKUP(Table6[[#This Row],[CAS No.]],'Toxicity Values'!B$4:D$244,3,FALSE)&gt;0, Table6[[#This Row],[ Emission
Rate]]*0.0000143833*360*Notes!$F$10*VLOOKUP(Table6[[#This Row],[CAS No.]],'Toxicity Values'!B$4:D$244,3,FALSE)*(1/70)*(1/1000)*(1/1000)*1000000*(365), ""), "")</f>
        <v/>
      </c>
      <c r="F110" s="114" t="str">
        <f>IF(D110&gt;0, IF(VLOOKUP(Table6[[#This Row],[CAS No.]],'Toxicity Values'!B$4:C$244,2,FALSE)&gt; 0, Table6[[#This Row],[ Emission
Rate]]*0.0000143833*360*365*(1/(VLOOKUP(Table6[[#This Row],[CAS No.]],'Toxicity Values'!B$4:C$244,2,FALSE))), ""), "")</f>
        <v/>
      </c>
      <c r="G110" s="100"/>
      <c r="H110" s="77"/>
      <c r="I110" s="37"/>
      <c r="J110" s="77"/>
      <c r="K110" s="77"/>
      <c r="L110" s="77"/>
      <c r="M110" s="39"/>
      <c r="N110" s="39"/>
    </row>
    <row r="111" spans="1:14" s="80" customFormat="1" ht="18.75">
      <c r="A111" s="98"/>
      <c r="B111" s="127" t="s">
        <v>136</v>
      </c>
      <c r="C111" s="128">
        <v>75003</v>
      </c>
      <c r="D111" s="110">
        <v>0</v>
      </c>
      <c r="E111" s="114" t="str">
        <f>IF(D111&gt;0, IF(VLOOKUP(Table6[[#This Row],[CAS No.]],'Toxicity Values'!B$4:D$244,3,FALSE)&gt;0, Table6[[#This Row],[ Emission
Rate]]*0.0000143833*360*Notes!$F$10*VLOOKUP(Table6[[#This Row],[CAS No.]],'Toxicity Values'!B$4:D$244,3,FALSE)*(1/70)*(1/1000)*(1/1000)*1000000*(365), ""), "")</f>
        <v/>
      </c>
      <c r="F111" s="114" t="str">
        <f>IF(D111&gt;0, IF(VLOOKUP(Table6[[#This Row],[CAS No.]],'Toxicity Values'!B$4:C$244,2,FALSE)&gt; 0, Table6[[#This Row],[ Emission
Rate]]*0.0000143833*360*365*(1/(VLOOKUP(Table6[[#This Row],[CAS No.]],'Toxicity Values'!B$4:C$244,2,FALSE))), ""), "")</f>
        <v/>
      </c>
      <c r="G111" s="100"/>
      <c r="H111" s="77"/>
      <c r="I111" s="37"/>
      <c r="J111" s="77"/>
      <c r="K111" s="77"/>
      <c r="L111" s="77"/>
      <c r="M111" s="39"/>
      <c r="N111" s="39"/>
    </row>
    <row r="112" spans="1:14" s="80" customFormat="1" ht="18.75">
      <c r="A112" s="98"/>
      <c r="B112" s="127" t="s">
        <v>137</v>
      </c>
      <c r="C112" s="128">
        <v>67663</v>
      </c>
      <c r="D112" s="110">
        <v>0</v>
      </c>
      <c r="E112" s="114" t="str">
        <f>IF(D112&gt;0, IF(VLOOKUP(Table6[[#This Row],[CAS No.]],'Toxicity Values'!B$4:D$244,3,FALSE)&gt;0, Table6[[#This Row],[ Emission
Rate]]*0.0000143833*360*Notes!$F$10*VLOOKUP(Table6[[#This Row],[CAS No.]],'Toxicity Values'!B$4:D$244,3,FALSE)*(1/70)*(1/1000)*(1/1000)*1000000*(365), ""), "")</f>
        <v/>
      </c>
      <c r="F112" s="114" t="str">
        <f>IF(D112&gt;0, IF(VLOOKUP(Table6[[#This Row],[CAS No.]],'Toxicity Values'!B$4:C$244,2,FALSE)&gt; 0, Table6[[#This Row],[ Emission
Rate]]*0.0000143833*360*365*(1/(VLOOKUP(Table6[[#This Row],[CAS No.]],'Toxicity Values'!B$4:C$244,2,FALSE))), ""), "")</f>
        <v/>
      </c>
      <c r="G112" s="100"/>
      <c r="H112" s="77"/>
      <c r="I112" s="37"/>
      <c r="J112" s="77"/>
      <c r="K112" s="77"/>
      <c r="L112" s="77"/>
      <c r="M112" s="39"/>
      <c r="N112" s="39"/>
    </row>
    <row r="113" spans="1:14" s="80" customFormat="1" ht="18.75">
      <c r="A113" s="98"/>
      <c r="B113" s="127" t="s">
        <v>138</v>
      </c>
      <c r="C113" s="128">
        <v>76062</v>
      </c>
      <c r="D113" s="110">
        <v>0</v>
      </c>
      <c r="E113" s="114" t="str">
        <f>IF(D113&gt;0, IF(VLOOKUP(Table6[[#This Row],[CAS No.]],'Toxicity Values'!B$4:D$244,3,FALSE)&gt;0, Table6[[#This Row],[ Emission
Rate]]*0.0000143833*360*Notes!$F$10*VLOOKUP(Table6[[#This Row],[CAS No.]],'Toxicity Values'!B$4:D$244,3,FALSE)*(1/70)*(1/1000)*(1/1000)*1000000*(365), ""), "")</f>
        <v/>
      </c>
      <c r="F113" s="114" t="str">
        <f>IF(D113&gt;0, IF(VLOOKUP(Table6[[#This Row],[CAS No.]],'Toxicity Values'!B$4:C$244,2,FALSE)&gt; 0, Table6[[#This Row],[ Emission
Rate]]*0.0000143833*360*365*(1/(VLOOKUP(Table6[[#This Row],[CAS No.]],'Toxicity Values'!B$4:C$244,2,FALSE))), ""), "")</f>
        <v/>
      </c>
      <c r="G113" s="100"/>
      <c r="H113" s="77"/>
      <c r="I113" s="37"/>
      <c r="J113" s="77"/>
      <c r="K113" s="77"/>
      <c r="L113" s="77"/>
      <c r="M113" s="39"/>
      <c r="N113" s="39"/>
    </row>
    <row r="114" spans="1:14" s="80" customFormat="1" ht="18.75">
      <c r="A114" s="98"/>
      <c r="B114" s="127" t="s">
        <v>139</v>
      </c>
      <c r="C114" s="128">
        <v>1333820</v>
      </c>
      <c r="D114" s="110">
        <v>0</v>
      </c>
      <c r="E114" s="114" t="str">
        <f>IF(D114&gt;0, IF(VLOOKUP(Table6[[#This Row],[CAS No.]],'Toxicity Values'!B$4:D$244,3,FALSE)&gt;0, Table6[[#This Row],[ Emission
Rate]]*0.0000143833*360*Notes!$F$10*VLOOKUP(Table6[[#This Row],[CAS No.]],'Toxicity Values'!B$4:D$244,3,FALSE)*(1/70)*(1/1000)*(1/1000)*1000000*(365), ""), "")</f>
        <v/>
      </c>
      <c r="F114" s="114" t="str">
        <f>IF(D114&gt;0, IF(VLOOKUP(Table6[[#This Row],[CAS No.]],'Toxicity Values'!B$4:C$244,2,FALSE)&gt; 0, Table6[[#This Row],[ Emission
Rate]]*0.0000143833*360*365*(1/(VLOOKUP(Table6[[#This Row],[CAS No.]],'Toxicity Values'!B$4:C$244,2,FALSE))), ""), "")</f>
        <v/>
      </c>
      <c r="G114" s="100"/>
      <c r="H114" s="77"/>
      <c r="I114" s="37"/>
      <c r="J114" s="77"/>
      <c r="K114" s="77"/>
      <c r="L114" s="77"/>
      <c r="M114" s="39"/>
      <c r="N114" s="39"/>
    </row>
    <row r="115" spans="1:14" s="80" customFormat="1" ht="18.75">
      <c r="A115" s="98"/>
      <c r="B115" s="127" t="s">
        <v>140</v>
      </c>
      <c r="C115" s="128">
        <v>18540299</v>
      </c>
      <c r="D115" s="110">
        <v>0</v>
      </c>
      <c r="E115" s="114" t="str">
        <f>IF(D115&gt;0, IF(VLOOKUP(Table6[[#This Row],[CAS No.]],'Toxicity Values'!B$4:D$244,3,FALSE)&gt;0, Table6[[#This Row],[ Emission
Rate]]*0.0000143833*360*Notes!$F$10*VLOOKUP(Table6[[#This Row],[CAS No.]],'Toxicity Values'!B$4:D$244,3,FALSE)*(1/70)*(1/1000)*(1/1000)*1000000*(365), ""), "")</f>
        <v/>
      </c>
      <c r="F115" s="114" t="str">
        <f>IF(D115&gt;0, IF(VLOOKUP(Table6[[#This Row],[CAS No.]],'Toxicity Values'!B$4:C$244,2,FALSE)&gt; 0, Table6[[#This Row],[ Emission
Rate]]*0.0000143833*360*365*(1/(VLOOKUP(Table6[[#This Row],[CAS No.]],'Toxicity Values'!B$4:C$244,2,FALSE))), ""), "")</f>
        <v/>
      </c>
      <c r="G115" s="100"/>
      <c r="H115" s="77"/>
      <c r="I115" s="37"/>
      <c r="J115" s="77"/>
      <c r="K115" s="77"/>
      <c r="L115" s="77"/>
      <c r="M115" s="39"/>
      <c r="N115" s="39"/>
    </row>
    <row r="116" spans="1:14" s="80" customFormat="1" ht="18.75">
      <c r="A116" s="98"/>
      <c r="B116" s="127" t="s">
        <v>325</v>
      </c>
      <c r="C116" s="128">
        <v>10294403</v>
      </c>
      <c r="D116" s="110">
        <v>0</v>
      </c>
      <c r="E116" s="114" t="str">
        <f>IF(D116&gt;0, IF(VLOOKUP(Table6[[#This Row],[CAS No.]],'Toxicity Values'!B$4:D$244,3,FALSE)&gt;0, Table6[[#This Row],[ Emission
Rate]]*0.0000143833*360*Notes!$F$10*VLOOKUP(Table6[[#This Row],[CAS No.]],'Toxicity Values'!B$4:D$244,3,FALSE)*(1/70)*(1/1000)*(1/1000)*1000000*(365), ""), "")</f>
        <v/>
      </c>
      <c r="F116" s="114" t="str">
        <f>IF(D116&gt;0, IF(VLOOKUP(Table6[[#This Row],[CAS No.]],'Toxicity Values'!B$4:C$244,2,FALSE)&gt; 0, Table6[[#This Row],[ Emission
Rate]]*0.0000143833*360*365*(1/(VLOOKUP(Table6[[#This Row],[CAS No.]],'Toxicity Values'!B$4:C$244,2,FALSE))), ""), "")</f>
        <v/>
      </c>
      <c r="G116" s="100"/>
      <c r="H116" s="77"/>
      <c r="I116" s="37"/>
      <c r="J116" s="77"/>
      <c r="K116" s="77"/>
      <c r="L116" s="77"/>
      <c r="M116" s="39"/>
      <c r="N116" s="39"/>
    </row>
    <row r="117" spans="1:14" s="80" customFormat="1" ht="18.75">
      <c r="A117" s="98"/>
      <c r="B117" s="127" t="s">
        <v>326</v>
      </c>
      <c r="C117" s="128">
        <v>13765190</v>
      </c>
      <c r="D117" s="110">
        <v>0</v>
      </c>
      <c r="E117" s="114" t="str">
        <f>IF(D117&gt;0, IF(VLOOKUP(Table6[[#This Row],[CAS No.]],'Toxicity Values'!B$4:D$244,3,FALSE)&gt;0, Table6[[#This Row],[ Emission
Rate]]*0.0000143833*360*Notes!$F$10*VLOOKUP(Table6[[#This Row],[CAS No.]],'Toxicity Values'!B$4:D$244,3,FALSE)*(1/70)*(1/1000)*(1/1000)*1000000*(365), ""), "")</f>
        <v/>
      </c>
      <c r="F117" s="114" t="str">
        <f>IF(D117&gt;0, IF(VLOOKUP(Table6[[#This Row],[CAS No.]],'Toxicity Values'!B$4:C$244,2,FALSE)&gt; 0, Table6[[#This Row],[ Emission
Rate]]*0.0000143833*360*365*(1/(VLOOKUP(Table6[[#This Row],[CAS No.]],'Toxicity Values'!B$4:C$244,2,FALSE))), ""), "")</f>
        <v/>
      </c>
      <c r="G117" s="100"/>
      <c r="H117" s="77"/>
      <c r="I117" s="37"/>
      <c r="J117" s="77"/>
      <c r="K117" s="77"/>
      <c r="L117" s="77"/>
      <c r="M117" s="39"/>
      <c r="N117" s="39"/>
    </row>
    <row r="118" spans="1:14" s="80" customFormat="1" ht="18.75">
      <c r="A118" s="98"/>
      <c r="B118" s="127" t="s">
        <v>327</v>
      </c>
      <c r="C118" s="128">
        <v>7758976</v>
      </c>
      <c r="D118" s="110">
        <v>0</v>
      </c>
      <c r="E118" s="114" t="str">
        <f>IF(D118&gt;0, IF(VLOOKUP(Table6[[#This Row],[CAS No.]],'Toxicity Values'!B$4:D$244,3,FALSE)&gt;0, Table6[[#This Row],[ Emission
Rate]]*0.0000143833*360*Notes!$F$10*VLOOKUP(Table6[[#This Row],[CAS No.]],'Toxicity Values'!B$4:D$244,3,FALSE)*(1/70)*(1/1000)*(1/1000)*1000000*(365), ""), "")</f>
        <v/>
      </c>
      <c r="F118" s="114" t="str">
        <f>IF(D118&gt;0, IF(VLOOKUP(Table6[[#This Row],[CAS No.]],'Toxicity Values'!B$4:C$244,2,FALSE)&gt; 0, Table6[[#This Row],[ Emission
Rate]]*0.0000143833*360*365*(1/(VLOOKUP(Table6[[#This Row],[CAS No.]],'Toxicity Values'!B$4:C$244,2,FALSE))), ""), "")</f>
        <v/>
      </c>
      <c r="G118" s="100"/>
      <c r="H118" s="77"/>
      <c r="I118" s="37"/>
      <c r="J118" s="77"/>
      <c r="K118" s="77"/>
      <c r="L118" s="77"/>
      <c r="M118" s="39"/>
      <c r="N118" s="39"/>
    </row>
    <row r="119" spans="1:14" s="80" customFormat="1" ht="18.75">
      <c r="A119" s="98"/>
      <c r="B119" s="127" t="s">
        <v>328</v>
      </c>
      <c r="C119" s="128">
        <v>10588019</v>
      </c>
      <c r="D119" s="110">
        <v>0</v>
      </c>
      <c r="E119" s="114" t="str">
        <f>IF(D119&gt;0, IF(VLOOKUP(Table6[[#This Row],[CAS No.]],'Toxicity Values'!B$4:D$244,3,FALSE)&gt;0, Table6[[#This Row],[ Emission
Rate]]*0.0000143833*360*Notes!$F$10*VLOOKUP(Table6[[#This Row],[CAS No.]],'Toxicity Values'!B$4:D$244,3,FALSE)*(1/70)*(1/1000)*(1/1000)*1000000*(365), ""), "")</f>
        <v/>
      </c>
      <c r="F119" s="114" t="str">
        <f>IF(D119&gt;0, IF(VLOOKUP(Table6[[#This Row],[CAS No.]],'Toxicity Values'!B$4:C$244,2,FALSE)&gt; 0, Table6[[#This Row],[ Emission
Rate]]*0.0000143833*360*365*(1/(VLOOKUP(Table6[[#This Row],[CAS No.]],'Toxicity Values'!B$4:C$244,2,FALSE))), ""), "")</f>
        <v/>
      </c>
      <c r="G119" s="100"/>
      <c r="H119" s="77"/>
      <c r="I119" s="37"/>
      <c r="J119" s="77"/>
      <c r="K119" s="77"/>
      <c r="L119" s="77"/>
      <c r="M119" s="39"/>
      <c r="N119" s="39"/>
    </row>
    <row r="120" spans="1:14" s="80" customFormat="1" ht="18.75">
      <c r="A120" s="98"/>
      <c r="B120" s="127" t="s">
        <v>329</v>
      </c>
      <c r="C120" s="128" t="s">
        <v>323</v>
      </c>
      <c r="D120" s="110">
        <v>0</v>
      </c>
      <c r="E120" s="114" t="str">
        <f>IF(D120&gt;0, IF(VLOOKUP(Table6[[#This Row],[CAS No.]],'Toxicity Values'!B$4:D$244,3,FALSE)&gt;0, Table6[[#This Row],[ Emission
Rate]]*0.0000143833*360*Notes!$F$10*VLOOKUP(Table6[[#This Row],[CAS No.]],'Toxicity Values'!B$4:D$244,3,FALSE)*(1/70)*(1/1000)*(1/1000)*1000000*(365), ""), "")</f>
        <v/>
      </c>
      <c r="F120" s="114" t="str">
        <f>IF(D120&gt;0, IF(VLOOKUP(Table6[[#This Row],[CAS No.]],'Toxicity Values'!B$4:C$244,2,FALSE)&gt; 0, Table6[[#This Row],[ Emission
Rate]]*0.0000143833*360*365*(1/(VLOOKUP(Table6[[#This Row],[CAS No.]],'Toxicity Values'!B$4:C$244,2,FALSE))), ""), "")</f>
        <v/>
      </c>
      <c r="G120" s="100"/>
      <c r="H120" s="77"/>
      <c r="I120" s="37"/>
      <c r="J120" s="77"/>
      <c r="K120" s="77"/>
      <c r="L120" s="77"/>
      <c r="M120" s="39"/>
      <c r="N120" s="39"/>
    </row>
    <row r="121" spans="1:14" s="80" customFormat="1" ht="18.75">
      <c r="A121" s="98"/>
      <c r="B121" s="127" t="s">
        <v>2</v>
      </c>
      <c r="C121" s="128">
        <v>1333820</v>
      </c>
      <c r="D121" s="110">
        <v>0</v>
      </c>
      <c r="E121" s="114" t="str">
        <f>IF(D121&gt;0, IF(VLOOKUP(Table6[[#This Row],[CAS No.]],'Toxicity Values'!B$4:D$244,3,FALSE)&gt;0, Table6[[#This Row],[ Emission
Rate]]*0.0000143833*360*Notes!$F$10*VLOOKUP(Table6[[#This Row],[CAS No.]],'Toxicity Values'!B$4:D$244,3,FALSE)*(1/70)*(1/1000)*(1/1000)*1000000*(365), ""), "")</f>
        <v/>
      </c>
      <c r="F121" s="114" t="str">
        <f>IF(D121&gt;0, IF(VLOOKUP(Table6[[#This Row],[CAS No.]],'Toxicity Values'!B$4:C$244,2,FALSE)&gt; 0, Table6[[#This Row],[ Emission
Rate]]*0.0000143833*360*365*(1/(VLOOKUP(Table6[[#This Row],[CAS No.]],'Toxicity Values'!B$4:C$244,2,FALSE))), ""), "")</f>
        <v/>
      </c>
      <c r="G121" s="100"/>
      <c r="H121" s="77"/>
      <c r="I121" s="37"/>
      <c r="J121" s="77"/>
      <c r="K121" s="77"/>
      <c r="L121" s="77"/>
      <c r="M121" s="39"/>
      <c r="N121" s="39"/>
    </row>
    <row r="122" spans="1:14" s="80" customFormat="1" ht="18.75">
      <c r="A122" s="98"/>
      <c r="B122" s="127" t="s">
        <v>141</v>
      </c>
      <c r="C122" s="128">
        <v>218019</v>
      </c>
      <c r="D122" s="110">
        <v>0</v>
      </c>
      <c r="E122" s="114" t="str">
        <f>IF(D122&gt;0, IF(VLOOKUP(Table6[[#This Row],[CAS No.]],'Toxicity Values'!B$4:D$244,3,FALSE)&gt;0, Table6[[#This Row],[ Emission
Rate]]*0.0000143833*360*Notes!$F$10*VLOOKUP(Table6[[#This Row],[CAS No.]],'Toxicity Values'!B$4:D$244,3,FALSE)*(1/70)*(1/1000)*(1/1000)*1000000*(365), ""), "")</f>
        <v/>
      </c>
      <c r="F122" s="114" t="str">
        <f>IF(D122&gt;0, IF(VLOOKUP(Table6[[#This Row],[CAS No.]],'Toxicity Values'!B$4:C$244,2,FALSE)&gt; 0, Table6[[#This Row],[ Emission
Rate]]*0.0000143833*360*365*(1/(VLOOKUP(Table6[[#This Row],[CAS No.]],'Toxicity Values'!B$4:C$244,2,FALSE))), ""), "")</f>
        <v/>
      </c>
      <c r="G122" s="100"/>
      <c r="H122" s="77"/>
      <c r="I122" s="37"/>
      <c r="J122" s="77"/>
      <c r="K122" s="77"/>
      <c r="L122" s="77"/>
      <c r="M122" s="39"/>
      <c r="N122" s="39"/>
    </row>
    <row r="123" spans="1:14" s="80" customFormat="1" ht="18.75">
      <c r="A123" s="98"/>
      <c r="B123" s="127" t="s">
        <v>142</v>
      </c>
      <c r="C123" s="128">
        <v>7440508</v>
      </c>
      <c r="D123" s="110">
        <v>0</v>
      </c>
      <c r="E123" s="114" t="str">
        <f>IF(D123&gt;0, IF(VLOOKUP(Table6[[#This Row],[CAS No.]],'Toxicity Values'!B$4:D$244,3,FALSE)&gt;0, Table6[[#This Row],[ Emission
Rate]]*0.0000143833*360*Notes!$F$10*VLOOKUP(Table6[[#This Row],[CAS No.]],'Toxicity Values'!B$4:D$244,3,FALSE)*(1/70)*(1/1000)*(1/1000)*1000000*(365), ""), "")</f>
        <v/>
      </c>
      <c r="F123" s="114" t="str">
        <f>IF(D123&gt;0, IF(VLOOKUP(Table6[[#This Row],[CAS No.]],'Toxicity Values'!B$4:C$244,2,FALSE)&gt; 0, Table6[[#This Row],[ Emission
Rate]]*0.0000143833*360*365*(1/(VLOOKUP(Table6[[#This Row],[CAS No.]],'Toxicity Values'!B$4:C$244,2,FALSE))), ""), "")</f>
        <v/>
      </c>
      <c r="G123" s="100"/>
      <c r="H123" s="77"/>
      <c r="I123" s="37"/>
      <c r="J123" s="77"/>
      <c r="K123" s="77"/>
      <c r="L123" s="77"/>
      <c r="M123" s="39"/>
      <c r="N123" s="39"/>
    </row>
    <row r="124" spans="1:14" s="80" customFormat="1" ht="18.75">
      <c r="A124" s="98"/>
      <c r="B124" s="127" t="s">
        <v>143</v>
      </c>
      <c r="C124" s="128">
        <v>7440508</v>
      </c>
      <c r="D124" s="110">
        <v>0</v>
      </c>
      <c r="E124" s="114" t="str">
        <f>IF(D124&gt;0, IF(VLOOKUP(Table6[[#This Row],[CAS No.]],'Toxicity Values'!B$4:D$244,3,FALSE)&gt;0, Table6[[#This Row],[ Emission
Rate]]*0.0000143833*360*Notes!$F$10*VLOOKUP(Table6[[#This Row],[CAS No.]],'Toxicity Values'!B$4:D$244,3,FALSE)*(1/70)*(1/1000)*(1/1000)*1000000*(365), ""), "")</f>
        <v/>
      </c>
      <c r="F124" s="114" t="str">
        <f>IF(D124&gt;0, IF(VLOOKUP(Table6[[#This Row],[CAS No.]],'Toxicity Values'!B$4:C$244,2,FALSE)&gt; 0, Table6[[#This Row],[ Emission
Rate]]*0.0000143833*360*365*(1/(VLOOKUP(Table6[[#This Row],[CAS No.]],'Toxicity Values'!B$4:C$244,2,FALSE))), ""), "")</f>
        <v/>
      </c>
      <c r="G124" s="100"/>
      <c r="H124" s="77"/>
      <c r="I124" s="37"/>
      <c r="J124" s="77"/>
      <c r="K124" s="77"/>
      <c r="L124" s="77"/>
      <c r="M124" s="39"/>
      <c r="N124" s="39"/>
    </row>
    <row r="125" spans="1:14" s="80" customFormat="1" ht="18.75">
      <c r="A125" s="98"/>
      <c r="B125" s="127" t="s">
        <v>144</v>
      </c>
      <c r="C125" s="128">
        <v>1319773</v>
      </c>
      <c r="D125" s="110">
        <v>0</v>
      </c>
      <c r="E125" s="114" t="str">
        <f>IF(D125&gt;0, IF(VLOOKUP(Table6[[#This Row],[CAS No.]],'Toxicity Values'!B$4:D$244,3,FALSE)&gt;0, Table6[[#This Row],[ Emission
Rate]]*0.0000143833*360*Notes!$F$10*VLOOKUP(Table6[[#This Row],[CAS No.]],'Toxicity Values'!B$4:D$244,3,FALSE)*(1/70)*(1/1000)*(1/1000)*1000000*(365), ""), "")</f>
        <v/>
      </c>
      <c r="F125" s="114" t="str">
        <f>IF(D125&gt;0, IF(VLOOKUP(Table6[[#This Row],[CAS No.]],'Toxicity Values'!B$4:C$244,2,FALSE)&gt; 0, Table6[[#This Row],[ Emission
Rate]]*0.0000143833*360*365*(1/(VLOOKUP(Table6[[#This Row],[CAS No.]],'Toxicity Values'!B$4:C$244,2,FALSE))), ""), "")</f>
        <v/>
      </c>
      <c r="G125" s="100"/>
      <c r="H125" s="77"/>
      <c r="I125" s="37"/>
      <c r="J125" s="77"/>
      <c r="K125" s="77"/>
      <c r="L125" s="77"/>
      <c r="M125" s="39"/>
      <c r="N125" s="39"/>
    </row>
    <row r="126" spans="1:14" s="80" customFormat="1" ht="18.75">
      <c r="A126" s="98"/>
      <c r="B126" s="127" t="s">
        <v>145</v>
      </c>
      <c r="C126" s="128">
        <v>135206</v>
      </c>
      <c r="D126" s="110">
        <v>0</v>
      </c>
      <c r="E126" s="114" t="str">
        <f>IF(D126&gt;0, IF(VLOOKUP(Table6[[#This Row],[CAS No.]],'Toxicity Values'!B$4:D$244,3,FALSE)&gt;0, Table6[[#This Row],[ Emission
Rate]]*0.0000143833*360*Notes!$F$10*VLOOKUP(Table6[[#This Row],[CAS No.]],'Toxicity Values'!B$4:D$244,3,FALSE)*(1/70)*(1/1000)*(1/1000)*1000000*(365), ""), "")</f>
        <v/>
      </c>
      <c r="F126" s="114" t="str">
        <f>IF(D126&gt;0, IF(VLOOKUP(Table6[[#This Row],[CAS No.]],'Toxicity Values'!B$4:C$244,2,FALSE)&gt; 0, Table6[[#This Row],[ Emission
Rate]]*0.0000143833*360*365*(1/(VLOOKUP(Table6[[#This Row],[CAS No.]],'Toxicity Values'!B$4:C$244,2,FALSE))), ""), "")</f>
        <v/>
      </c>
      <c r="G126" s="100"/>
      <c r="H126" s="77"/>
      <c r="I126" s="37"/>
      <c r="J126" s="77"/>
      <c r="K126" s="77"/>
      <c r="L126" s="77"/>
      <c r="M126" s="39"/>
      <c r="N126" s="39"/>
    </row>
    <row r="127" spans="1:14" s="80" customFormat="1" ht="18.75">
      <c r="A127" s="98"/>
      <c r="B127" s="127" t="s">
        <v>146</v>
      </c>
      <c r="C127" s="128">
        <v>57125</v>
      </c>
      <c r="D127" s="110">
        <v>0</v>
      </c>
      <c r="E127" s="114" t="str">
        <f>IF(D127&gt;0, IF(VLOOKUP(Table6[[#This Row],[CAS No.]],'Toxicity Values'!B$4:D$244,3,FALSE)&gt;0, Table6[[#This Row],[ Emission
Rate]]*0.0000143833*360*Notes!$F$10*VLOOKUP(Table6[[#This Row],[CAS No.]],'Toxicity Values'!B$4:D$244,3,FALSE)*(1/70)*(1/1000)*(1/1000)*1000000*(365), ""), "")</f>
        <v/>
      </c>
      <c r="F127" s="114" t="str">
        <f>IF(D127&gt;0, IF(VLOOKUP(Table6[[#This Row],[CAS No.]],'Toxicity Values'!B$4:C$244,2,FALSE)&gt; 0, Table6[[#This Row],[ Emission
Rate]]*0.0000143833*360*365*(1/(VLOOKUP(Table6[[#This Row],[CAS No.]],'Toxicity Values'!B$4:C$244,2,FALSE))), ""), "")</f>
        <v/>
      </c>
      <c r="G127" s="100"/>
      <c r="H127" s="77"/>
      <c r="I127" s="37"/>
      <c r="J127" s="77"/>
      <c r="K127" s="77"/>
      <c r="L127" s="77"/>
      <c r="M127" s="39"/>
      <c r="N127" s="39"/>
    </row>
    <row r="128" spans="1:14" s="80" customFormat="1" ht="18.75">
      <c r="A128" s="98"/>
      <c r="B128" s="127" t="s">
        <v>147</v>
      </c>
      <c r="C128" s="128">
        <v>117817</v>
      </c>
      <c r="D128" s="110">
        <v>0</v>
      </c>
      <c r="E128" s="114" t="str">
        <f>IF(D128&gt;0, IF(VLOOKUP(Table6[[#This Row],[CAS No.]],'Toxicity Values'!B$4:D$244,3,FALSE)&gt;0, Table6[[#This Row],[ Emission
Rate]]*0.0000143833*360*Notes!$F$10*VLOOKUP(Table6[[#This Row],[CAS No.]],'Toxicity Values'!B$4:D$244,3,FALSE)*(1/70)*(1/1000)*(1/1000)*1000000*(365), ""), "")</f>
        <v/>
      </c>
      <c r="F128" s="114" t="str">
        <f>IF(D128&gt;0, IF(VLOOKUP(Table6[[#This Row],[CAS No.]],'Toxicity Values'!B$4:C$244,2,FALSE)&gt; 0, Table6[[#This Row],[ Emission
Rate]]*0.0000143833*360*365*(1/(VLOOKUP(Table6[[#This Row],[CAS No.]],'Toxicity Values'!B$4:C$244,2,FALSE))), ""), "")</f>
        <v/>
      </c>
      <c r="G128" s="100"/>
      <c r="H128" s="77"/>
      <c r="I128" s="37"/>
      <c r="J128" s="77"/>
      <c r="K128" s="77"/>
      <c r="L128" s="77"/>
      <c r="M128" s="39"/>
      <c r="N128" s="39"/>
    </row>
    <row r="129" spans="1:14" s="80" customFormat="1" ht="18.75">
      <c r="A129" s="98"/>
      <c r="B129" s="127" t="s">
        <v>148</v>
      </c>
      <c r="C129" s="128">
        <v>226368</v>
      </c>
      <c r="D129" s="110">
        <v>0</v>
      </c>
      <c r="E129" s="114" t="str">
        <f>IF(D129&gt;0, IF(VLOOKUP(Table6[[#This Row],[CAS No.]],'Toxicity Values'!B$4:D$244,3,FALSE)&gt;0, Table6[[#This Row],[ Emission
Rate]]*0.0000143833*360*Notes!$F$10*VLOOKUP(Table6[[#This Row],[CAS No.]],'Toxicity Values'!B$4:D$244,3,FALSE)*(1/70)*(1/1000)*(1/1000)*1000000*(365), ""), "")</f>
        <v/>
      </c>
      <c r="F129" s="114" t="str">
        <f>IF(D129&gt;0, IF(VLOOKUP(Table6[[#This Row],[CAS No.]],'Toxicity Values'!B$4:C$244,2,FALSE)&gt; 0, Table6[[#This Row],[ Emission
Rate]]*0.0000143833*360*365*(1/(VLOOKUP(Table6[[#This Row],[CAS No.]],'Toxicity Values'!B$4:C$244,2,FALSE))), ""), "")</f>
        <v/>
      </c>
      <c r="G129" s="100"/>
      <c r="H129" s="77"/>
      <c r="I129" s="37"/>
      <c r="J129" s="77"/>
      <c r="K129" s="77"/>
      <c r="L129" s="77"/>
      <c r="M129" s="39"/>
      <c r="N129" s="39"/>
    </row>
    <row r="130" spans="1:14" s="80" customFormat="1" ht="18.75">
      <c r="A130" s="98"/>
      <c r="B130" s="127" t="s">
        <v>149</v>
      </c>
      <c r="C130" s="128">
        <v>53703</v>
      </c>
      <c r="D130" s="110">
        <v>0</v>
      </c>
      <c r="E130" s="114" t="str">
        <f>IF(D130&gt;0, IF(VLOOKUP(Table6[[#This Row],[CAS No.]],'Toxicity Values'!B$4:D$244,3,FALSE)&gt;0, Table6[[#This Row],[ Emission
Rate]]*0.0000143833*360*Notes!$F$10*VLOOKUP(Table6[[#This Row],[CAS No.]],'Toxicity Values'!B$4:D$244,3,FALSE)*(1/70)*(1/1000)*(1/1000)*1000000*(365), ""), "")</f>
        <v/>
      </c>
      <c r="F130" s="114" t="str">
        <f>IF(D130&gt;0, IF(VLOOKUP(Table6[[#This Row],[CAS No.]],'Toxicity Values'!B$4:C$244,2,FALSE)&gt; 0, Table6[[#This Row],[ Emission
Rate]]*0.0000143833*360*365*(1/(VLOOKUP(Table6[[#This Row],[CAS No.]],'Toxicity Values'!B$4:C$244,2,FALSE))), ""), "")</f>
        <v/>
      </c>
      <c r="G130" s="100"/>
      <c r="H130" s="77"/>
      <c r="I130" s="37"/>
      <c r="J130" s="77"/>
      <c r="K130" s="77"/>
      <c r="L130" s="77"/>
      <c r="M130" s="39"/>
      <c r="N130" s="39"/>
    </row>
    <row r="131" spans="1:14" s="80" customFormat="1" ht="18.75">
      <c r="A131" s="98"/>
      <c r="B131" s="127" t="s">
        <v>150</v>
      </c>
      <c r="C131" s="128">
        <v>224420</v>
      </c>
      <c r="D131" s="110">
        <v>0</v>
      </c>
      <c r="E131" s="114" t="str">
        <f>IF(D131&gt;0, IF(VLOOKUP(Table6[[#This Row],[CAS No.]],'Toxicity Values'!B$4:D$244,3,FALSE)&gt;0, Table6[[#This Row],[ Emission
Rate]]*0.0000143833*360*Notes!$F$10*VLOOKUP(Table6[[#This Row],[CAS No.]],'Toxicity Values'!B$4:D$244,3,FALSE)*(1/70)*(1/1000)*(1/1000)*1000000*(365), ""), "")</f>
        <v/>
      </c>
      <c r="F131" s="114" t="str">
        <f>IF(D131&gt;0, IF(VLOOKUP(Table6[[#This Row],[CAS No.]],'Toxicity Values'!B$4:C$244,2,FALSE)&gt; 0, Table6[[#This Row],[ Emission
Rate]]*0.0000143833*360*365*(1/(VLOOKUP(Table6[[#This Row],[CAS No.]],'Toxicity Values'!B$4:C$244,2,FALSE))), ""), "")</f>
        <v/>
      </c>
      <c r="G131" s="100"/>
      <c r="H131" s="77"/>
      <c r="I131" s="37"/>
      <c r="J131" s="77"/>
      <c r="K131" s="77"/>
      <c r="L131" s="77"/>
      <c r="M131" s="39"/>
      <c r="N131" s="39"/>
    </row>
    <row r="132" spans="1:14" s="80" customFormat="1" ht="18.75">
      <c r="A132" s="98"/>
      <c r="B132" s="127" t="s">
        <v>151</v>
      </c>
      <c r="C132" s="128">
        <v>192654</v>
      </c>
      <c r="D132" s="110">
        <v>0</v>
      </c>
      <c r="E132" s="114" t="str">
        <f>IF(D132&gt;0, IF(VLOOKUP(Table6[[#This Row],[CAS No.]],'Toxicity Values'!B$4:D$244,3,FALSE)&gt;0, Table6[[#This Row],[ Emission
Rate]]*0.0000143833*360*Notes!$F$10*VLOOKUP(Table6[[#This Row],[CAS No.]],'Toxicity Values'!B$4:D$244,3,FALSE)*(1/70)*(1/1000)*(1/1000)*1000000*(365), ""), "")</f>
        <v/>
      </c>
      <c r="F132" s="114" t="str">
        <f>IF(D132&gt;0, IF(VLOOKUP(Table6[[#This Row],[CAS No.]],'Toxicity Values'!B$4:C$244,2,FALSE)&gt; 0, Table6[[#This Row],[ Emission
Rate]]*0.0000143833*360*365*(1/(VLOOKUP(Table6[[#This Row],[CAS No.]],'Toxicity Values'!B$4:C$244,2,FALSE))), ""), "")</f>
        <v/>
      </c>
      <c r="G132" s="100"/>
      <c r="H132" s="77"/>
      <c r="I132" s="37"/>
      <c r="J132" s="77"/>
      <c r="K132" s="77"/>
      <c r="L132" s="77"/>
      <c r="M132" s="39"/>
      <c r="N132" s="39"/>
    </row>
    <row r="133" spans="1:14" s="80" customFormat="1" ht="18.75">
      <c r="A133" s="98"/>
      <c r="B133" s="127" t="s">
        <v>152</v>
      </c>
      <c r="C133" s="128">
        <v>189640</v>
      </c>
      <c r="D133" s="110">
        <v>0</v>
      </c>
      <c r="E133" s="114" t="str">
        <f>IF(D133&gt;0, IF(VLOOKUP(Table6[[#This Row],[CAS No.]],'Toxicity Values'!B$4:D$244,3,FALSE)&gt;0, Table6[[#This Row],[ Emission
Rate]]*0.0000143833*360*Notes!$F$10*VLOOKUP(Table6[[#This Row],[CAS No.]],'Toxicity Values'!B$4:D$244,3,FALSE)*(1/70)*(1/1000)*(1/1000)*1000000*(365), ""), "")</f>
        <v/>
      </c>
      <c r="F133" s="114" t="str">
        <f>IF(D133&gt;0, IF(VLOOKUP(Table6[[#This Row],[CAS No.]],'Toxicity Values'!B$4:C$244,2,FALSE)&gt; 0, Table6[[#This Row],[ Emission
Rate]]*0.0000143833*360*365*(1/(VLOOKUP(Table6[[#This Row],[CAS No.]],'Toxicity Values'!B$4:C$244,2,FALSE))), ""), "")</f>
        <v/>
      </c>
      <c r="G133" s="100"/>
      <c r="H133" s="77"/>
      <c r="I133" s="37"/>
      <c r="J133" s="77"/>
      <c r="K133" s="77"/>
      <c r="L133" s="77"/>
      <c r="M133" s="39"/>
      <c r="N133" s="39"/>
    </row>
    <row r="134" spans="1:14" s="80" customFormat="1" ht="18.75">
      <c r="A134" s="98"/>
      <c r="B134" s="127" t="s">
        <v>153</v>
      </c>
      <c r="C134" s="128">
        <v>189559</v>
      </c>
      <c r="D134" s="110">
        <v>0</v>
      </c>
      <c r="E134" s="114" t="str">
        <f>IF(D134&gt;0, IF(VLOOKUP(Table6[[#This Row],[CAS No.]],'Toxicity Values'!B$4:D$244,3,FALSE)&gt;0, Table6[[#This Row],[ Emission
Rate]]*0.0000143833*360*Notes!$F$10*VLOOKUP(Table6[[#This Row],[CAS No.]],'Toxicity Values'!B$4:D$244,3,FALSE)*(1/70)*(1/1000)*(1/1000)*1000000*(365), ""), "")</f>
        <v/>
      </c>
      <c r="F134" s="114" t="str">
        <f>IF(D134&gt;0, IF(VLOOKUP(Table6[[#This Row],[CAS No.]],'Toxicity Values'!B$4:C$244,2,FALSE)&gt; 0, Table6[[#This Row],[ Emission
Rate]]*0.0000143833*360*365*(1/(VLOOKUP(Table6[[#This Row],[CAS No.]],'Toxicity Values'!B$4:C$244,2,FALSE))), ""), "")</f>
        <v/>
      </c>
      <c r="G134" s="100"/>
      <c r="H134" s="77"/>
      <c r="I134" s="37"/>
      <c r="J134" s="77"/>
      <c r="K134" s="77"/>
      <c r="L134" s="77"/>
      <c r="M134" s="39"/>
      <c r="N134" s="39"/>
    </row>
    <row r="135" spans="1:14" s="80" customFormat="1" ht="18.75">
      <c r="A135" s="98"/>
      <c r="B135" s="127" t="s">
        <v>154</v>
      </c>
      <c r="C135" s="128">
        <v>191300</v>
      </c>
      <c r="D135" s="110">
        <v>0</v>
      </c>
      <c r="E135" s="114" t="str">
        <f>IF(D135&gt;0, IF(VLOOKUP(Table6[[#This Row],[CAS No.]],'Toxicity Values'!B$4:D$244,3,FALSE)&gt;0, Table6[[#This Row],[ Emission
Rate]]*0.0000143833*360*Notes!$F$10*VLOOKUP(Table6[[#This Row],[CAS No.]],'Toxicity Values'!B$4:D$244,3,FALSE)*(1/70)*(1/1000)*(1/1000)*1000000*(365), ""), "")</f>
        <v/>
      </c>
      <c r="F135" s="114" t="str">
        <f>IF(D135&gt;0, IF(VLOOKUP(Table6[[#This Row],[CAS No.]],'Toxicity Values'!B$4:C$244,2,FALSE)&gt; 0, Table6[[#This Row],[ Emission
Rate]]*0.0000143833*360*365*(1/(VLOOKUP(Table6[[#This Row],[CAS No.]],'Toxicity Values'!B$4:C$244,2,FALSE))), ""), "")</f>
        <v/>
      </c>
      <c r="G135" s="100"/>
      <c r="H135" s="77"/>
      <c r="I135" s="37"/>
      <c r="J135" s="77"/>
      <c r="K135" s="77"/>
      <c r="L135" s="77"/>
      <c r="M135" s="39"/>
      <c r="N135" s="39"/>
    </row>
    <row r="136" spans="1:14" s="80" customFormat="1" ht="18.75">
      <c r="A136" s="98"/>
      <c r="B136" s="127" t="s">
        <v>155</v>
      </c>
      <c r="C136" s="128">
        <v>85105</v>
      </c>
      <c r="D136" s="110">
        <v>0</v>
      </c>
      <c r="E136" s="114" t="str">
        <f>IF(D136&gt;0, IF(VLOOKUP(Table6[[#This Row],[CAS No.]],'Toxicity Values'!B$4:D$244,3,FALSE)&gt;0, Table6[[#This Row],[ Emission
Rate]]*0.0000143833*360*Notes!$F$10*VLOOKUP(Table6[[#This Row],[CAS No.]],'Toxicity Values'!B$4:D$244,3,FALSE)*(1/70)*(1/1000)*(1/1000)*1000000*(365), ""), "")</f>
        <v/>
      </c>
      <c r="F136" s="114" t="str">
        <f>IF(D136&gt;0, IF(VLOOKUP(Table6[[#This Row],[CAS No.]],'Toxicity Values'!B$4:C$244,2,FALSE)&gt; 0, Table6[[#This Row],[ Emission
Rate]]*0.0000143833*360*365*(1/(VLOOKUP(Table6[[#This Row],[CAS No.]],'Toxicity Values'!B$4:C$244,2,FALSE))), ""), "")</f>
        <v/>
      </c>
      <c r="G136" s="100"/>
      <c r="H136" s="77"/>
      <c r="I136" s="37"/>
      <c r="J136" s="77"/>
      <c r="K136" s="77"/>
      <c r="L136" s="77"/>
      <c r="M136" s="39"/>
      <c r="N136" s="39"/>
    </row>
    <row r="137" spans="1:14" s="80" customFormat="1" ht="18.75">
      <c r="A137" s="98"/>
      <c r="B137" s="127" t="s">
        <v>156</v>
      </c>
      <c r="C137" s="128">
        <v>111422</v>
      </c>
      <c r="D137" s="110">
        <v>0</v>
      </c>
      <c r="E137" s="114" t="str">
        <f>IF(D137&gt;0, IF(VLOOKUP(Table6[[#This Row],[CAS No.]],'Toxicity Values'!B$4:D$244,3,FALSE)&gt;0, Table6[[#This Row],[ Emission
Rate]]*0.0000143833*360*Notes!$F$10*VLOOKUP(Table6[[#This Row],[CAS No.]],'Toxicity Values'!B$4:D$244,3,FALSE)*(1/70)*(1/1000)*(1/1000)*1000000*(365), ""), "")</f>
        <v/>
      </c>
      <c r="F137" s="114" t="str">
        <f>IF(D137&gt;0, IF(VLOOKUP(Table6[[#This Row],[CAS No.]],'Toxicity Values'!B$4:C$244,2,FALSE)&gt; 0, Table6[[#This Row],[ Emission
Rate]]*0.0000143833*360*365*(1/(VLOOKUP(Table6[[#This Row],[CAS No.]],'Toxicity Values'!B$4:C$244,2,FALSE))), ""), "")</f>
        <v/>
      </c>
      <c r="G137" s="100"/>
      <c r="H137" s="77"/>
      <c r="I137" s="37"/>
      <c r="J137" s="77"/>
      <c r="K137" s="77"/>
      <c r="L137" s="77"/>
      <c r="M137" s="39"/>
      <c r="N137" s="39"/>
    </row>
    <row r="138" spans="1:14" s="80" customFormat="1" ht="18.75">
      <c r="A138" s="98"/>
      <c r="B138" s="127" t="s">
        <v>157</v>
      </c>
      <c r="C138" s="128">
        <v>68122</v>
      </c>
      <c r="D138" s="110">
        <v>0</v>
      </c>
      <c r="E138" s="114" t="str">
        <f>IF(D138&gt;0, IF(VLOOKUP(Table6[[#This Row],[CAS No.]],'Toxicity Values'!B$4:D$244,3,FALSE)&gt;0, Table6[[#This Row],[ Emission
Rate]]*0.0000143833*360*Notes!$F$10*VLOOKUP(Table6[[#This Row],[CAS No.]],'Toxicity Values'!B$4:D$244,3,FALSE)*(1/70)*(1/1000)*(1/1000)*1000000*(365), ""), "")</f>
        <v/>
      </c>
      <c r="F138" s="114" t="str">
        <f>IF(D138&gt;0, IF(VLOOKUP(Table6[[#This Row],[CAS No.]],'Toxicity Values'!B$4:C$244,2,FALSE)&gt; 0, Table6[[#This Row],[ Emission
Rate]]*0.0000143833*360*365*(1/(VLOOKUP(Table6[[#This Row],[CAS No.]],'Toxicity Values'!B$4:C$244,2,FALSE))), ""), "")</f>
        <v/>
      </c>
      <c r="G138" s="100"/>
      <c r="H138" s="77"/>
      <c r="I138" s="37"/>
      <c r="J138" s="77"/>
      <c r="K138" s="77"/>
      <c r="L138" s="77"/>
      <c r="M138" s="39"/>
      <c r="N138" s="39"/>
    </row>
    <row r="139" spans="1:14" s="80" customFormat="1" ht="18.75">
      <c r="A139" s="98"/>
      <c r="B139" s="127" t="s">
        <v>158</v>
      </c>
      <c r="C139" s="128">
        <v>1937377</v>
      </c>
      <c r="D139" s="110">
        <v>0</v>
      </c>
      <c r="E139" s="114" t="str">
        <f>IF(D139&gt;0, IF(VLOOKUP(Table6[[#This Row],[CAS No.]],'Toxicity Values'!B$4:D$244,3,FALSE)&gt;0, Table6[[#This Row],[ Emission
Rate]]*0.0000143833*360*Notes!$F$10*VLOOKUP(Table6[[#This Row],[CAS No.]],'Toxicity Values'!B$4:D$244,3,FALSE)*(1/70)*(1/1000)*(1/1000)*1000000*(365), ""), "")</f>
        <v/>
      </c>
      <c r="F139" s="114" t="str">
        <f>IF(D139&gt;0, IF(VLOOKUP(Table6[[#This Row],[CAS No.]],'Toxicity Values'!B$4:C$244,2,FALSE)&gt; 0, Table6[[#This Row],[ Emission
Rate]]*0.0000143833*360*365*(1/(VLOOKUP(Table6[[#This Row],[CAS No.]],'Toxicity Values'!B$4:C$244,2,FALSE))), ""), "")</f>
        <v/>
      </c>
      <c r="G139" s="100"/>
      <c r="H139" s="77"/>
      <c r="I139" s="37"/>
      <c r="J139" s="77"/>
      <c r="K139" s="77"/>
      <c r="L139" s="77"/>
      <c r="M139" s="39"/>
      <c r="N139" s="39"/>
    </row>
    <row r="140" spans="1:14" s="80" customFormat="1" ht="18.75">
      <c r="A140" s="98"/>
      <c r="B140" s="127" t="s">
        <v>159</v>
      </c>
      <c r="C140" s="128">
        <v>2602462</v>
      </c>
      <c r="D140" s="110">
        <v>0</v>
      </c>
      <c r="E140" s="114" t="str">
        <f>IF(D140&gt;0, IF(VLOOKUP(Table6[[#This Row],[CAS No.]],'Toxicity Values'!B$4:D$244,3,FALSE)&gt;0, Table6[[#This Row],[ Emission
Rate]]*0.0000143833*360*Notes!$F$10*VLOOKUP(Table6[[#This Row],[CAS No.]],'Toxicity Values'!B$4:D$244,3,FALSE)*(1/70)*(1/1000)*(1/1000)*1000000*(365), ""), "")</f>
        <v/>
      </c>
      <c r="F140" s="114" t="str">
        <f>IF(D140&gt;0, IF(VLOOKUP(Table6[[#This Row],[CAS No.]],'Toxicity Values'!B$4:C$244,2,FALSE)&gt; 0, Table6[[#This Row],[ Emission
Rate]]*0.0000143833*360*365*(1/(VLOOKUP(Table6[[#This Row],[CAS No.]],'Toxicity Values'!B$4:C$244,2,FALSE))), ""), "")</f>
        <v/>
      </c>
      <c r="G140" s="100"/>
      <c r="H140" s="77"/>
      <c r="I140" s="37"/>
      <c r="J140" s="77"/>
      <c r="K140" s="77"/>
      <c r="L140" s="77"/>
      <c r="M140" s="39"/>
      <c r="N140" s="39"/>
    </row>
    <row r="141" spans="1:14" s="80" customFormat="1" ht="18.75">
      <c r="A141" s="98"/>
      <c r="B141" s="127" t="s">
        <v>160</v>
      </c>
      <c r="C141" s="128">
        <v>16071866</v>
      </c>
      <c r="D141" s="110">
        <v>0</v>
      </c>
      <c r="E141" s="114" t="str">
        <f>IF(D141&gt;0, IF(VLOOKUP(Table6[[#This Row],[CAS No.]],'Toxicity Values'!B$4:D$244,3,FALSE)&gt;0, Table6[[#This Row],[ Emission
Rate]]*0.0000143833*360*Notes!$F$10*VLOOKUP(Table6[[#This Row],[CAS No.]],'Toxicity Values'!B$4:D$244,3,FALSE)*(1/70)*(1/1000)*(1/1000)*1000000*(365), ""), "")</f>
        <v/>
      </c>
      <c r="F141" s="114" t="str">
        <f>IF(D141&gt;0, IF(VLOOKUP(Table6[[#This Row],[CAS No.]],'Toxicity Values'!B$4:C$244,2,FALSE)&gt; 0, Table6[[#This Row],[ Emission
Rate]]*0.0000143833*360*365*(1/(VLOOKUP(Table6[[#This Row],[CAS No.]],'Toxicity Values'!B$4:C$244,2,FALSE))), ""), "")</f>
        <v/>
      </c>
      <c r="G141" s="100"/>
      <c r="H141" s="77"/>
      <c r="I141" s="37"/>
      <c r="J141" s="77"/>
      <c r="K141" s="77"/>
      <c r="L141" s="77"/>
      <c r="M141" s="39"/>
      <c r="N141" s="39"/>
    </row>
    <row r="142" spans="1:14" s="80" customFormat="1" ht="18.75">
      <c r="A142" s="98"/>
      <c r="B142" s="127" t="s">
        <v>161</v>
      </c>
      <c r="C142" s="128">
        <v>106898</v>
      </c>
      <c r="D142" s="110">
        <v>0</v>
      </c>
      <c r="E142" s="114" t="str">
        <f>IF(D142&gt;0, IF(VLOOKUP(Table6[[#This Row],[CAS No.]],'Toxicity Values'!B$4:D$244,3,FALSE)&gt;0, Table6[[#This Row],[ Emission
Rate]]*0.0000143833*360*Notes!$F$10*VLOOKUP(Table6[[#This Row],[CAS No.]],'Toxicity Values'!B$4:D$244,3,FALSE)*(1/70)*(1/1000)*(1/1000)*1000000*(365), ""), "")</f>
        <v/>
      </c>
      <c r="F142" s="114" t="str">
        <f>IF(D142&gt;0, IF(VLOOKUP(Table6[[#This Row],[CAS No.]],'Toxicity Values'!B$4:C$244,2,FALSE)&gt; 0, Table6[[#This Row],[ Emission
Rate]]*0.0000143833*360*365*(1/(VLOOKUP(Table6[[#This Row],[CAS No.]],'Toxicity Values'!B$4:C$244,2,FALSE))), ""), "")</f>
        <v/>
      </c>
      <c r="G142" s="100"/>
      <c r="H142" s="77"/>
      <c r="I142" s="37"/>
      <c r="J142" s="77"/>
      <c r="K142" s="77"/>
      <c r="L142" s="77"/>
      <c r="M142" s="39"/>
      <c r="N142" s="39"/>
    </row>
    <row r="143" spans="1:14" s="80" customFormat="1" ht="18.75">
      <c r="A143" s="98"/>
      <c r="B143" s="127" t="s">
        <v>162</v>
      </c>
      <c r="C143" s="128">
        <v>100414</v>
      </c>
      <c r="D143" s="110">
        <v>0</v>
      </c>
      <c r="E143" s="114" t="str">
        <f>IF(D143&gt;0, IF(VLOOKUP(Table6[[#This Row],[CAS No.]],'Toxicity Values'!B$4:D$244,3,FALSE)&gt;0, Table6[[#This Row],[ Emission
Rate]]*0.0000143833*360*Notes!$F$10*VLOOKUP(Table6[[#This Row],[CAS No.]],'Toxicity Values'!B$4:D$244,3,FALSE)*(1/70)*(1/1000)*(1/1000)*1000000*(365), ""), "")</f>
        <v/>
      </c>
      <c r="F143" s="114" t="str">
        <f>IF(D143&gt;0, IF(VLOOKUP(Table6[[#This Row],[CAS No.]],'Toxicity Values'!B$4:C$244,2,FALSE)&gt; 0, Table6[[#This Row],[ Emission
Rate]]*0.0000143833*360*365*(1/(VLOOKUP(Table6[[#This Row],[CAS No.]],'Toxicity Values'!B$4:C$244,2,FALSE))), ""), "")</f>
        <v/>
      </c>
      <c r="G143" s="100"/>
      <c r="H143" s="77"/>
      <c r="I143" s="37"/>
      <c r="J143" s="77"/>
      <c r="K143" s="77"/>
      <c r="L143" s="77"/>
      <c r="M143" s="39"/>
      <c r="N143" s="39"/>
    </row>
    <row r="144" spans="1:14" s="80" customFormat="1" ht="18.75">
      <c r="A144" s="98"/>
      <c r="B144" s="127" t="s">
        <v>163</v>
      </c>
      <c r="C144" s="128">
        <v>107211</v>
      </c>
      <c r="D144" s="110">
        <v>0</v>
      </c>
      <c r="E144" s="114" t="str">
        <f>IF(D144&gt;0, IF(VLOOKUP(Table6[[#This Row],[CAS No.]],'Toxicity Values'!B$4:D$244,3,FALSE)&gt;0, Table6[[#This Row],[ Emission
Rate]]*0.0000143833*360*Notes!$F$10*VLOOKUP(Table6[[#This Row],[CAS No.]],'Toxicity Values'!B$4:D$244,3,FALSE)*(1/70)*(1/1000)*(1/1000)*1000000*(365), ""), "")</f>
        <v/>
      </c>
      <c r="F144" s="114" t="str">
        <f>IF(D144&gt;0, IF(VLOOKUP(Table6[[#This Row],[CAS No.]],'Toxicity Values'!B$4:C$244,2,FALSE)&gt; 0, Table6[[#This Row],[ Emission
Rate]]*0.0000143833*360*365*(1/(VLOOKUP(Table6[[#This Row],[CAS No.]],'Toxicity Values'!B$4:C$244,2,FALSE))), ""), "")</f>
        <v/>
      </c>
      <c r="G144" s="100"/>
      <c r="H144" s="77"/>
      <c r="I144" s="37"/>
      <c r="J144" s="77"/>
      <c r="K144" s="77"/>
      <c r="L144" s="77"/>
      <c r="M144" s="39"/>
      <c r="N144" s="39"/>
    </row>
    <row r="145" spans="1:14" s="80" customFormat="1" ht="18.75">
      <c r="A145" s="98"/>
      <c r="B145" s="127" t="s">
        <v>164</v>
      </c>
      <c r="C145" s="128">
        <v>111762</v>
      </c>
      <c r="D145" s="110">
        <v>0</v>
      </c>
      <c r="E145" s="114" t="str">
        <f>IF(D145&gt;0, IF(VLOOKUP(Table6[[#This Row],[CAS No.]],'Toxicity Values'!B$4:D$244,3,FALSE)&gt;0, Table6[[#This Row],[ Emission
Rate]]*0.0000143833*360*Notes!$F$10*VLOOKUP(Table6[[#This Row],[CAS No.]],'Toxicity Values'!B$4:D$244,3,FALSE)*(1/70)*(1/1000)*(1/1000)*1000000*(365), ""), "")</f>
        <v/>
      </c>
      <c r="F145" s="114" t="str">
        <f>IF(D145&gt;0, IF(VLOOKUP(Table6[[#This Row],[CAS No.]],'Toxicity Values'!B$4:C$244,2,FALSE)&gt; 0, Table6[[#This Row],[ Emission
Rate]]*0.0000143833*360*365*(1/(VLOOKUP(Table6[[#This Row],[CAS No.]],'Toxicity Values'!B$4:C$244,2,FALSE))), ""), "")</f>
        <v/>
      </c>
      <c r="G145" s="100"/>
      <c r="H145" s="77"/>
      <c r="I145" s="37"/>
      <c r="J145" s="77"/>
      <c r="K145" s="77"/>
      <c r="L145" s="77"/>
      <c r="M145" s="39"/>
      <c r="N145" s="39"/>
    </row>
    <row r="146" spans="1:14" s="80" customFormat="1" ht="18.75">
      <c r="A146" s="98"/>
      <c r="B146" s="127" t="s">
        <v>165</v>
      </c>
      <c r="C146" s="128">
        <v>110805</v>
      </c>
      <c r="D146" s="110">
        <v>0</v>
      </c>
      <c r="E146" s="114" t="str">
        <f>IF(D146&gt;0, IF(VLOOKUP(Table6[[#This Row],[CAS No.]],'Toxicity Values'!B$4:D$244,3,FALSE)&gt;0, Table6[[#This Row],[ Emission
Rate]]*0.0000143833*360*Notes!$F$10*VLOOKUP(Table6[[#This Row],[CAS No.]],'Toxicity Values'!B$4:D$244,3,FALSE)*(1/70)*(1/1000)*(1/1000)*1000000*(365), ""), "")</f>
        <v/>
      </c>
      <c r="F146" s="114" t="str">
        <f>IF(D146&gt;0, IF(VLOOKUP(Table6[[#This Row],[CAS No.]],'Toxicity Values'!B$4:C$244,2,FALSE)&gt; 0, Table6[[#This Row],[ Emission
Rate]]*0.0000143833*360*365*(1/(VLOOKUP(Table6[[#This Row],[CAS No.]],'Toxicity Values'!B$4:C$244,2,FALSE))), ""), "")</f>
        <v/>
      </c>
      <c r="G146" s="100"/>
      <c r="H146" s="77"/>
      <c r="I146" s="37"/>
      <c r="J146" s="77"/>
      <c r="K146" s="77"/>
      <c r="L146" s="77"/>
      <c r="M146" s="39"/>
      <c r="N146" s="39"/>
    </row>
    <row r="147" spans="1:14" s="80" customFormat="1" ht="18.75">
      <c r="A147" s="98"/>
      <c r="B147" s="127" t="s">
        <v>166</v>
      </c>
      <c r="C147" s="128">
        <v>111159</v>
      </c>
      <c r="D147" s="110">
        <v>0</v>
      </c>
      <c r="E147" s="114" t="str">
        <f>IF(D147&gt;0, IF(VLOOKUP(Table6[[#This Row],[CAS No.]],'Toxicity Values'!B$4:D$244,3,FALSE)&gt;0, Table6[[#This Row],[ Emission
Rate]]*0.0000143833*360*Notes!$F$10*VLOOKUP(Table6[[#This Row],[CAS No.]],'Toxicity Values'!B$4:D$244,3,FALSE)*(1/70)*(1/1000)*(1/1000)*1000000*(365), ""), "")</f>
        <v/>
      </c>
      <c r="F147" s="114" t="str">
        <f>IF(D147&gt;0, IF(VLOOKUP(Table6[[#This Row],[CAS No.]],'Toxicity Values'!B$4:C$244,2,FALSE)&gt; 0, Table6[[#This Row],[ Emission
Rate]]*0.0000143833*360*365*(1/(VLOOKUP(Table6[[#This Row],[CAS No.]],'Toxicity Values'!B$4:C$244,2,FALSE))), ""), "")</f>
        <v/>
      </c>
      <c r="G147" s="100"/>
      <c r="H147" s="77"/>
      <c r="I147" s="37"/>
      <c r="J147" s="77"/>
      <c r="K147" s="77"/>
      <c r="L147" s="77"/>
      <c r="M147" s="39"/>
      <c r="N147" s="39"/>
    </row>
    <row r="148" spans="1:14" s="80" customFormat="1" ht="18.75">
      <c r="A148" s="98"/>
      <c r="B148" s="127" t="s">
        <v>167</v>
      </c>
      <c r="C148" s="128">
        <v>109864</v>
      </c>
      <c r="D148" s="110">
        <v>0</v>
      </c>
      <c r="E148" s="114" t="str">
        <f>IF(D148&gt;0, IF(VLOOKUP(Table6[[#This Row],[CAS No.]],'Toxicity Values'!B$4:D$244,3,FALSE)&gt;0, Table6[[#This Row],[ Emission
Rate]]*0.0000143833*360*Notes!$F$10*VLOOKUP(Table6[[#This Row],[CAS No.]],'Toxicity Values'!B$4:D$244,3,FALSE)*(1/70)*(1/1000)*(1/1000)*1000000*(365), ""), "")</f>
        <v/>
      </c>
      <c r="F148" s="114" t="str">
        <f>IF(D148&gt;0, IF(VLOOKUP(Table6[[#This Row],[CAS No.]],'Toxicity Values'!B$4:C$244,2,FALSE)&gt; 0, Table6[[#This Row],[ Emission
Rate]]*0.0000143833*360*365*(1/(VLOOKUP(Table6[[#This Row],[CAS No.]],'Toxicity Values'!B$4:C$244,2,FALSE))), ""), "")</f>
        <v/>
      </c>
      <c r="G148" s="100"/>
      <c r="H148" s="77"/>
      <c r="I148" s="37"/>
      <c r="J148" s="77"/>
      <c r="K148" s="77"/>
      <c r="L148" s="77"/>
      <c r="M148" s="39"/>
      <c r="N148" s="39"/>
    </row>
    <row r="149" spans="1:14" s="80" customFormat="1" ht="18.75">
      <c r="A149" s="98"/>
      <c r="B149" s="127" t="s">
        <v>168</v>
      </c>
      <c r="C149" s="128">
        <v>110496</v>
      </c>
      <c r="D149" s="110">
        <v>0</v>
      </c>
      <c r="E149" s="114" t="str">
        <f>IF(D149&gt;0, IF(VLOOKUP(Table6[[#This Row],[CAS No.]],'Toxicity Values'!B$4:D$244,3,FALSE)&gt;0, Table6[[#This Row],[ Emission
Rate]]*0.0000143833*360*Notes!$F$10*VLOOKUP(Table6[[#This Row],[CAS No.]],'Toxicity Values'!B$4:D$244,3,FALSE)*(1/70)*(1/1000)*(1/1000)*1000000*(365), ""), "")</f>
        <v/>
      </c>
      <c r="F149" s="114" t="str">
        <f>IF(D149&gt;0, IF(VLOOKUP(Table6[[#This Row],[CAS No.]],'Toxicity Values'!B$4:C$244,2,FALSE)&gt; 0, Table6[[#This Row],[ Emission
Rate]]*0.0000143833*360*365*(1/(VLOOKUP(Table6[[#This Row],[CAS No.]],'Toxicity Values'!B$4:C$244,2,FALSE))), ""), "")</f>
        <v/>
      </c>
      <c r="G149" s="100"/>
      <c r="H149" s="77"/>
      <c r="I149" s="37"/>
      <c r="J149" s="77"/>
      <c r="K149" s="77"/>
      <c r="L149" s="77"/>
      <c r="M149" s="39"/>
      <c r="N149" s="39"/>
    </row>
    <row r="150" spans="1:14" s="80" customFormat="1" ht="18.75">
      <c r="A150" s="98"/>
      <c r="B150" s="127" t="s">
        <v>169</v>
      </c>
      <c r="C150" s="128">
        <v>75218</v>
      </c>
      <c r="D150" s="110">
        <v>0</v>
      </c>
      <c r="E150" s="114" t="str">
        <f>IF(D150&gt;0, IF(VLOOKUP(Table6[[#This Row],[CAS No.]],'Toxicity Values'!B$4:D$244,3,FALSE)&gt;0, Table6[[#This Row],[ Emission
Rate]]*0.0000143833*360*Notes!$F$10*VLOOKUP(Table6[[#This Row],[CAS No.]],'Toxicity Values'!B$4:D$244,3,FALSE)*(1/70)*(1/1000)*(1/1000)*1000000*(365), ""), "")</f>
        <v/>
      </c>
      <c r="F150" s="114" t="str">
        <f>IF(D150&gt;0, IF(VLOOKUP(Table6[[#This Row],[CAS No.]],'Toxicity Values'!B$4:C$244,2,FALSE)&gt; 0, Table6[[#This Row],[ Emission
Rate]]*0.0000143833*360*365*(1/(VLOOKUP(Table6[[#This Row],[CAS No.]],'Toxicity Values'!B$4:C$244,2,FALSE))), ""), "")</f>
        <v/>
      </c>
      <c r="G150" s="100"/>
      <c r="H150" s="77"/>
      <c r="I150" s="37"/>
      <c r="J150" s="77"/>
      <c r="K150" s="77"/>
      <c r="L150" s="77"/>
      <c r="M150" s="39"/>
      <c r="N150" s="39"/>
    </row>
    <row r="151" spans="1:14" s="80" customFormat="1" ht="18.75">
      <c r="A151" s="98"/>
      <c r="B151" s="127" t="s">
        <v>170</v>
      </c>
      <c r="C151" s="128">
        <v>96457</v>
      </c>
      <c r="D151" s="110">
        <v>0</v>
      </c>
      <c r="E151" s="114" t="str">
        <f>IF(D151&gt;0, IF(VLOOKUP(Table6[[#This Row],[CAS No.]],'Toxicity Values'!B$4:D$244,3,FALSE)&gt;0, Table6[[#This Row],[ Emission
Rate]]*0.0000143833*360*Notes!$F$10*VLOOKUP(Table6[[#This Row],[CAS No.]],'Toxicity Values'!B$4:D$244,3,FALSE)*(1/70)*(1/1000)*(1/1000)*1000000*(365), ""), "")</f>
        <v/>
      </c>
      <c r="F151" s="114" t="str">
        <f>IF(D151&gt;0, IF(VLOOKUP(Table6[[#This Row],[CAS No.]],'Toxicity Values'!B$4:C$244,2,FALSE)&gt; 0, Table6[[#This Row],[ Emission
Rate]]*0.0000143833*360*365*(1/(VLOOKUP(Table6[[#This Row],[CAS No.]],'Toxicity Values'!B$4:C$244,2,FALSE))), ""), "")</f>
        <v/>
      </c>
      <c r="G151" s="100"/>
      <c r="H151" s="77"/>
      <c r="I151" s="37"/>
      <c r="J151" s="77"/>
      <c r="K151" s="77"/>
      <c r="L151" s="77"/>
      <c r="M151" s="39"/>
      <c r="N151" s="39"/>
    </row>
    <row r="152" spans="1:14" s="80" customFormat="1" ht="18.75">
      <c r="A152" s="98"/>
      <c r="B152" s="127" t="s">
        <v>3</v>
      </c>
      <c r="C152" s="128">
        <v>1101</v>
      </c>
      <c r="D152" s="110">
        <v>0</v>
      </c>
      <c r="E152" s="114" t="str">
        <f>IF(D152&gt;0, IF(VLOOKUP(Table6[[#This Row],[CAS No.]],'Toxicity Values'!B$4:D$244,3,FALSE)&gt;0, Table6[[#This Row],[ Emission
Rate]]*0.0000143833*360*Notes!$F$10*VLOOKUP(Table6[[#This Row],[CAS No.]],'Toxicity Values'!B$4:D$244,3,FALSE)*(1/70)*(1/1000)*(1/1000)*1000000*(365), ""), "")</f>
        <v/>
      </c>
      <c r="F152" s="114" t="str">
        <f>IF(D152&gt;0, IF(VLOOKUP(Table6[[#This Row],[CAS No.]],'Toxicity Values'!B$4:C$244,2,FALSE)&gt; 0, Table6[[#This Row],[ Emission
Rate]]*0.0000143833*360*365*(1/(VLOOKUP(Table6[[#This Row],[CAS No.]],'Toxicity Values'!B$4:C$244,2,FALSE))), ""), "")</f>
        <v/>
      </c>
      <c r="G152" s="100"/>
      <c r="H152" s="77"/>
      <c r="I152" s="37"/>
      <c r="J152" s="77"/>
      <c r="K152" s="77"/>
      <c r="L152" s="77"/>
      <c r="M152" s="39"/>
      <c r="N152" s="39"/>
    </row>
    <row r="153" spans="1:14" s="80" customFormat="1" ht="18.75">
      <c r="A153" s="98"/>
      <c r="B153" s="127" t="s">
        <v>171</v>
      </c>
      <c r="C153" s="128">
        <v>50000</v>
      </c>
      <c r="D153" s="110">
        <v>0</v>
      </c>
      <c r="E153" s="114" t="str">
        <f>IF(D153&gt;0, IF(VLOOKUP(Table6[[#This Row],[CAS No.]],'Toxicity Values'!B$4:D$244,3,FALSE)&gt;0, Table6[[#This Row],[ Emission
Rate]]*0.0000143833*360*Notes!$F$10*VLOOKUP(Table6[[#This Row],[CAS No.]],'Toxicity Values'!B$4:D$244,3,FALSE)*(1/70)*(1/1000)*(1/1000)*1000000*(365), ""), "")</f>
        <v/>
      </c>
      <c r="F153" s="114" t="str">
        <f>IF(D153&gt;0, IF(VLOOKUP(Table6[[#This Row],[CAS No.]],'Toxicity Values'!B$4:C$244,2,FALSE)&gt; 0, Table6[[#This Row],[ Emission
Rate]]*0.0000143833*360*365*(1/(VLOOKUP(Table6[[#This Row],[CAS No.]],'Toxicity Values'!B$4:C$244,2,FALSE))), ""), "")</f>
        <v/>
      </c>
      <c r="G153" s="100"/>
      <c r="H153" s="77"/>
      <c r="I153" s="37"/>
      <c r="J153" s="77"/>
      <c r="K153" s="77"/>
      <c r="L153" s="77"/>
      <c r="M153" s="39"/>
      <c r="N153" s="39"/>
    </row>
    <row r="154" spans="1:14" s="80" customFormat="1" ht="18.75">
      <c r="A154" s="98"/>
      <c r="B154" s="127" t="s">
        <v>172</v>
      </c>
      <c r="C154" s="128">
        <v>111308</v>
      </c>
      <c r="D154" s="110">
        <v>0</v>
      </c>
      <c r="E154" s="114" t="str">
        <f>IF(D154&gt;0, IF(VLOOKUP(Table6[[#This Row],[CAS No.]],'Toxicity Values'!B$4:D$244,3,FALSE)&gt;0, Table6[[#This Row],[ Emission
Rate]]*0.0000143833*360*Notes!$F$10*VLOOKUP(Table6[[#This Row],[CAS No.]],'Toxicity Values'!B$4:D$244,3,FALSE)*(1/70)*(1/1000)*(1/1000)*1000000*(365), ""), "")</f>
        <v/>
      </c>
      <c r="F154" s="114" t="str">
        <f>IF(D154&gt;0, IF(VLOOKUP(Table6[[#This Row],[CAS No.]],'Toxicity Values'!B$4:C$244,2,FALSE)&gt; 0, Table6[[#This Row],[ Emission
Rate]]*0.0000143833*360*365*(1/(VLOOKUP(Table6[[#This Row],[CAS No.]],'Toxicity Values'!B$4:C$244,2,FALSE))), ""), "")</f>
        <v/>
      </c>
      <c r="G154" s="100"/>
      <c r="H154" s="77"/>
      <c r="I154" s="37"/>
      <c r="J154" s="77"/>
      <c r="K154" s="77"/>
      <c r="L154" s="77"/>
      <c r="M154" s="39"/>
      <c r="N154" s="39"/>
    </row>
    <row r="155" spans="1:14" s="80" customFormat="1" ht="18.75">
      <c r="A155" s="98"/>
      <c r="B155" s="127" t="s">
        <v>173</v>
      </c>
      <c r="C155" s="128">
        <v>118741</v>
      </c>
      <c r="D155" s="110">
        <v>0</v>
      </c>
      <c r="E155" s="114" t="str">
        <f>IF(D155&gt;0, IF(VLOOKUP(Table6[[#This Row],[CAS No.]],'Toxicity Values'!B$4:D$244,3,FALSE)&gt;0, Table6[[#This Row],[ Emission
Rate]]*0.0000143833*360*Notes!$F$10*VLOOKUP(Table6[[#This Row],[CAS No.]],'Toxicity Values'!B$4:D$244,3,FALSE)*(1/70)*(1/1000)*(1/1000)*1000000*(365), ""), "")</f>
        <v/>
      </c>
      <c r="F155" s="114" t="str">
        <f>IF(D155&gt;0, IF(VLOOKUP(Table6[[#This Row],[CAS No.]],'Toxicity Values'!B$4:C$244,2,FALSE)&gt; 0, Table6[[#This Row],[ Emission
Rate]]*0.0000143833*360*365*(1/(VLOOKUP(Table6[[#This Row],[CAS No.]],'Toxicity Values'!B$4:C$244,2,FALSE))), ""), "")</f>
        <v/>
      </c>
      <c r="G155" s="100"/>
      <c r="H155" s="77"/>
      <c r="I155" s="37"/>
      <c r="J155" s="77"/>
      <c r="K155" s="77"/>
      <c r="L155" s="77"/>
      <c r="M155" s="39"/>
      <c r="N155" s="39"/>
    </row>
    <row r="156" spans="1:14" s="80" customFormat="1" ht="18.75">
      <c r="A156" s="98"/>
      <c r="B156" s="127" t="s">
        <v>174</v>
      </c>
      <c r="C156" s="128">
        <v>608731</v>
      </c>
      <c r="D156" s="110">
        <v>0</v>
      </c>
      <c r="E156" s="114" t="str">
        <f>IF(D156&gt;0, IF(VLOOKUP(Table6[[#This Row],[CAS No.]],'Toxicity Values'!B$4:D$244,3,FALSE)&gt;0, Table6[[#This Row],[ Emission
Rate]]*0.0000143833*360*Notes!$F$10*VLOOKUP(Table6[[#This Row],[CAS No.]],'Toxicity Values'!B$4:D$244,3,FALSE)*(1/70)*(1/1000)*(1/1000)*1000000*(365), ""), "")</f>
        <v/>
      </c>
      <c r="F156" s="114" t="str">
        <f>IF(D156&gt;0, IF(VLOOKUP(Table6[[#This Row],[CAS No.]],'Toxicity Values'!B$4:C$244,2,FALSE)&gt; 0, Table6[[#This Row],[ Emission
Rate]]*0.0000143833*360*365*(1/(VLOOKUP(Table6[[#This Row],[CAS No.]],'Toxicity Values'!B$4:C$244,2,FALSE))), ""), "")</f>
        <v/>
      </c>
      <c r="G156" s="100"/>
      <c r="H156" s="77"/>
      <c r="I156" s="37"/>
      <c r="J156" s="77"/>
      <c r="K156" s="77"/>
      <c r="L156" s="77"/>
      <c r="M156" s="39"/>
      <c r="N156" s="39"/>
    </row>
    <row r="157" spans="1:14" s="80" customFormat="1" ht="18.75">
      <c r="A157" s="98"/>
      <c r="B157" s="127" t="s">
        <v>175</v>
      </c>
      <c r="C157" s="128">
        <v>319846</v>
      </c>
      <c r="D157" s="110">
        <v>0</v>
      </c>
      <c r="E157" s="114" t="str">
        <f>IF(D157&gt;0, IF(VLOOKUP(Table6[[#This Row],[CAS No.]],'Toxicity Values'!B$4:D$244,3,FALSE)&gt;0, Table6[[#This Row],[ Emission
Rate]]*0.0000143833*360*Notes!$F$10*VLOOKUP(Table6[[#This Row],[CAS No.]],'Toxicity Values'!B$4:D$244,3,FALSE)*(1/70)*(1/1000)*(1/1000)*1000000*(365), ""), "")</f>
        <v/>
      </c>
      <c r="F157" s="114" t="str">
        <f>IF(D157&gt;0, IF(VLOOKUP(Table6[[#This Row],[CAS No.]],'Toxicity Values'!B$4:C$244,2,FALSE)&gt; 0, Table6[[#This Row],[ Emission
Rate]]*0.0000143833*360*365*(1/(VLOOKUP(Table6[[#This Row],[CAS No.]],'Toxicity Values'!B$4:C$244,2,FALSE))), ""), "")</f>
        <v/>
      </c>
      <c r="G157" s="100"/>
      <c r="H157" s="77"/>
      <c r="I157" s="37"/>
      <c r="J157" s="77"/>
      <c r="K157" s="77"/>
      <c r="L157" s="77"/>
      <c r="M157" s="39"/>
      <c r="N157" s="39"/>
    </row>
    <row r="158" spans="1:14" s="80" customFormat="1" ht="18.75">
      <c r="A158" s="98"/>
      <c r="B158" s="127" t="s">
        <v>176</v>
      </c>
      <c r="C158" s="128">
        <v>319857</v>
      </c>
      <c r="D158" s="110">
        <v>0</v>
      </c>
      <c r="E158" s="114" t="str">
        <f>IF(D158&gt;0, IF(VLOOKUP(Table6[[#This Row],[CAS No.]],'Toxicity Values'!B$4:D$244,3,FALSE)&gt;0, Table6[[#This Row],[ Emission
Rate]]*0.0000143833*360*Notes!$F$10*VLOOKUP(Table6[[#This Row],[CAS No.]],'Toxicity Values'!B$4:D$244,3,FALSE)*(1/70)*(1/1000)*(1/1000)*1000000*(365), ""), "")</f>
        <v/>
      </c>
      <c r="F158" s="114" t="str">
        <f>IF(D158&gt;0, IF(VLOOKUP(Table6[[#This Row],[CAS No.]],'Toxicity Values'!B$4:C$244,2,FALSE)&gt; 0, Table6[[#This Row],[ Emission
Rate]]*0.0000143833*360*365*(1/(VLOOKUP(Table6[[#This Row],[CAS No.]],'Toxicity Values'!B$4:C$244,2,FALSE))), ""), "")</f>
        <v/>
      </c>
      <c r="G158" s="100"/>
      <c r="H158" s="77"/>
      <c r="I158" s="37"/>
      <c r="J158" s="77"/>
      <c r="K158" s="77"/>
      <c r="L158" s="77"/>
      <c r="M158" s="39"/>
      <c r="N158" s="39"/>
    </row>
    <row r="159" spans="1:14" s="80" customFormat="1" ht="18.75">
      <c r="A159" s="98"/>
      <c r="B159" s="127" t="s">
        <v>177</v>
      </c>
      <c r="C159" s="128">
        <v>58899</v>
      </c>
      <c r="D159" s="110">
        <v>0</v>
      </c>
      <c r="E159" s="114" t="str">
        <f>IF(D159&gt;0, IF(VLOOKUP(Table6[[#This Row],[CAS No.]],'Toxicity Values'!B$4:D$244,3,FALSE)&gt;0, Table6[[#This Row],[ Emission
Rate]]*0.0000143833*360*Notes!$F$10*VLOOKUP(Table6[[#This Row],[CAS No.]],'Toxicity Values'!B$4:D$244,3,FALSE)*(1/70)*(1/1000)*(1/1000)*1000000*(365), ""), "")</f>
        <v/>
      </c>
      <c r="F159" s="114" t="str">
        <f>IF(D159&gt;0, IF(VLOOKUP(Table6[[#This Row],[CAS No.]],'Toxicity Values'!B$4:C$244,2,FALSE)&gt; 0, Table6[[#This Row],[ Emission
Rate]]*0.0000143833*360*365*(1/(VLOOKUP(Table6[[#This Row],[CAS No.]],'Toxicity Values'!B$4:C$244,2,FALSE))), ""), "")</f>
        <v/>
      </c>
      <c r="G159" s="100"/>
      <c r="H159" s="77"/>
      <c r="I159" s="37"/>
      <c r="J159" s="77"/>
      <c r="K159" s="77"/>
      <c r="L159" s="77"/>
      <c r="M159" s="39"/>
      <c r="N159" s="39"/>
    </row>
    <row r="160" spans="1:14" s="80" customFormat="1" ht="18.75">
      <c r="A160" s="98"/>
      <c r="B160" s="127" t="s">
        <v>178</v>
      </c>
      <c r="C160" s="128">
        <v>302012</v>
      </c>
      <c r="D160" s="110">
        <v>0</v>
      </c>
      <c r="E160" s="114" t="str">
        <f>IF(D160&gt;0, IF(VLOOKUP(Table6[[#This Row],[CAS No.]],'Toxicity Values'!B$4:D$244,3,FALSE)&gt;0, Table6[[#This Row],[ Emission
Rate]]*0.0000143833*360*Notes!$F$10*VLOOKUP(Table6[[#This Row],[CAS No.]],'Toxicity Values'!B$4:D$244,3,FALSE)*(1/70)*(1/1000)*(1/1000)*1000000*(365), ""), "")</f>
        <v/>
      </c>
      <c r="F160" s="114" t="str">
        <f>IF(D160&gt;0, IF(VLOOKUP(Table6[[#This Row],[CAS No.]],'Toxicity Values'!B$4:C$244,2,FALSE)&gt; 0, Table6[[#This Row],[ Emission
Rate]]*0.0000143833*360*365*(1/(VLOOKUP(Table6[[#This Row],[CAS No.]],'Toxicity Values'!B$4:C$244,2,FALSE))), ""), "")</f>
        <v/>
      </c>
      <c r="G160" s="100"/>
      <c r="H160" s="77"/>
      <c r="I160" s="37"/>
      <c r="J160" s="77"/>
      <c r="K160" s="77"/>
      <c r="L160" s="77"/>
      <c r="M160" s="39"/>
      <c r="N160" s="39"/>
    </row>
    <row r="161" spans="1:14" s="80" customFormat="1" ht="46.5" customHeight="1">
      <c r="A161" s="98"/>
      <c r="B161" s="127" t="s">
        <v>179</v>
      </c>
      <c r="C161" s="128">
        <v>7647010</v>
      </c>
      <c r="D161" s="110">
        <v>0</v>
      </c>
      <c r="E161" s="114" t="str">
        <f>IF(D161&gt;0, IF(VLOOKUP(Table6[[#This Row],[CAS No.]],'Toxicity Values'!B$4:D$244,3,FALSE)&gt;0, Table6[[#This Row],[ Emission
Rate]]*0.0000143833*360*Notes!$F$10*VLOOKUP(Table6[[#This Row],[CAS No.]],'Toxicity Values'!B$4:D$244,3,FALSE)*(1/70)*(1/1000)*(1/1000)*1000000*(365), ""), "")</f>
        <v/>
      </c>
      <c r="F161" s="114" t="str">
        <f>IF(D161&gt;0, IF(VLOOKUP(Table6[[#This Row],[CAS No.]],'Toxicity Values'!B$4:C$244,2,FALSE)&gt; 0, Table6[[#This Row],[ Emission
Rate]]*0.0000143833*360*365*(1/(VLOOKUP(Table6[[#This Row],[CAS No.]],'Toxicity Values'!B$4:C$244,2,FALSE))), ""), "")</f>
        <v/>
      </c>
      <c r="G161" s="100"/>
      <c r="H161" s="77"/>
      <c r="I161" s="37"/>
      <c r="J161" s="77"/>
      <c r="K161" s="77"/>
      <c r="L161" s="77"/>
      <c r="M161" s="39"/>
      <c r="N161" s="39"/>
    </row>
    <row r="162" spans="1:14" s="80" customFormat="1" ht="18.75">
      <c r="A162" s="98"/>
      <c r="B162" s="127" t="s">
        <v>180</v>
      </c>
      <c r="C162" s="128">
        <v>74908</v>
      </c>
      <c r="D162" s="110">
        <v>0</v>
      </c>
      <c r="E162" s="114" t="str">
        <f>IF(D162&gt;0, IF(VLOOKUP(Table6[[#This Row],[CAS No.]],'Toxicity Values'!B$4:D$244,3,FALSE)&gt;0, Table6[[#This Row],[ Emission
Rate]]*0.0000143833*360*Notes!$F$10*VLOOKUP(Table6[[#This Row],[CAS No.]],'Toxicity Values'!B$4:D$244,3,FALSE)*(1/70)*(1/1000)*(1/1000)*1000000*(365), ""), "")</f>
        <v/>
      </c>
      <c r="F162" s="114" t="str">
        <f>IF(D162&gt;0, IF(VLOOKUP(Table6[[#This Row],[CAS No.]],'Toxicity Values'!B$4:C$244,2,FALSE)&gt; 0, Table6[[#This Row],[ Emission
Rate]]*0.0000143833*360*365*(1/(VLOOKUP(Table6[[#This Row],[CAS No.]],'Toxicity Values'!B$4:C$244,2,FALSE))), ""), "")</f>
        <v/>
      </c>
      <c r="G162" s="100"/>
      <c r="H162" s="77"/>
      <c r="I162" s="37"/>
      <c r="J162" s="77"/>
      <c r="K162" s="77"/>
      <c r="L162" s="77"/>
      <c r="M162" s="39"/>
      <c r="N162" s="39"/>
    </row>
    <row r="163" spans="1:14" s="80" customFormat="1" ht="18.75">
      <c r="A163" s="98"/>
      <c r="B163" s="127" t="s">
        <v>181</v>
      </c>
      <c r="C163" s="128">
        <v>7664393</v>
      </c>
      <c r="D163" s="110">
        <v>0</v>
      </c>
      <c r="E163" s="114" t="str">
        <f>IF(D163&gt;0, IF(VLOOKUP(Table6[[#This Row],[CAS No.]],'Toxicity Values'!B$4:D$244,3,FALSE)&gt;0, Table6[[#This Row],[ Emission
Rate]]*0.0000143833*360*Notes!$F$10*VLOOKUP(Table6[[#This Row],[CAS No.]],'Toxicity Values'!B$4:D$244,3,FALSE)*(1/70)*(1/1000)*(1/1000)*1000000*(365), ""), "")</f>
        <v/>
      </c>
      <c r="F163" s="114" t="str">
        <f>IF(D163&gt;0, IF(VLOOKUP(Table6[[#This Row],[CAS No.]],'Toxicity Values'!B$4:C$244,2,FALSE)&gt; 0, Table6[[#This Row],[ Emission
Rate]]*0.0000143833*360*365*(1/(VLOOKUP(Table6[[#This Row],[CAS No.]],'Toxicity Values'!B$4:C$244,2,FALSE))), ""), "")</f>
        <v/>
      </c>
      <c r="G163" s="100"/>
      <c r="H163" s="77"/>
      <c r="I163" s="37"/>
      <c r="J163" s="77"/>
      <c r="K163" s="77"/>
      <c r="L163" s="77"/>
      <c r="M163" s="39"/>
      <c r="N163" s="39"/>
    </row>
    <row r="164" spans="1:14" s="80" customFormat="1" ht="18.75">
      <c r="A164" s="98"/>
      <c r="B164" s="127" t="s">
        <v>182</v>
      </c>
      <c r="C164" s="128">
        <v>7783075</v>
      </c>
      <c r="D164" s="110">
        <v>0</v>
      </c>
      <c r="E164" s="114" t="str">
        <f>IF(D164&gt;0, IF(VLOOKUP(Table6[[#This Row],[CAS No.]],'Toxicity Values'!B$4:D$244,3,FALSE)&gt;0, Table6[[#This Row],[ Emission
Rate]]*0.0000143833*360*Notes!$F$10*VLOOKUP(Table6[[#This Row],[CAS No.]],'Toxicity Values'!B$4:D$244,3,FALSE)*(1/70)*(1/1000)*(1/1000)*1000000*(365), ""), "")</f>
        <v/>
      </c>
      <c r="F164" s="114" t="str">
        <f>IF(D164&gt;0, IF(VLOOKUP(Table6[[#This Row],[CAS No.]],'Toxicity Values'!B$4:C$244,2,FALSE)&gt; 0, Table6[[#This Row],[ Emission
Rate]]*0.0000143833*360*365*(1/(VLOOKUP(Table6[[#This Row],[CAS No.]],'Toxicity Values'!B$4:C$244,2,FALSE))), ""), "")</f>
        <v/>
      </c>
      <c r="G164" s="100"/>
      <c r="H164" s="77"/>
      <c r="I164" s="37"/>
      <c r="J164" s="77"/>
      <c r="K164" s="77"/>
      <c r="L164" s="77"/>
      <c r="M164" s="39"/>
      <c r="N164" s="39"/>
    </row>
    <row r="165" spans="1:14" s="80" customFormat="1" ht="18.75">
      <c r="A165" s="98"/>
      <c r="B165" s="127" t="s">
        <v>183</v>
      </c>
      <c r="C165" s="128">
        <v>7783064</v>
      </c>
      <c r="D165" s="110">
        <v>0</v>
      </c>
      <c r="E165" s="114" t="str">
        <f>IF(D165&gt;0, IF(VLOOKUP(Table6[[#This Row],[CAS No.]],'Toxicity Values'!B$4:D$244,3,FALSE)&gt;0, Table6[[#This Row],[ Emission
Rate]]*0.0000143833*360*Notes!$F$10*VLOOKUP(Table6[[#This Row],[CAS No.]],'Toxicity Values'!B$4:D$244,3,FALSE)*(1/70)*(1/1000)*(1/1000)*1000000*(365), ""), "")</f>
        <v/>
      </c>
      <c r="F165" s="114" t="str">
        <f>IF(D165&gt;0, IF(VLOOKUP(Table6[[#This Row],[CAS No.]],'Toxicity Values'!B$4:C$244,2,FALSE)&gt; 0, Table6[[#This Row],[ Emission
Rate]]*0.0000143833*360*365*(1/(VLOOKUP(Table6[[#This Row],[CAS No.]],'Toxicity Values'!B$4:C$244,2,FALSE))), ""), "")</f>
        <v/>
      </c>
      <c r="G165" s="100"/>
      <c r="H165" s="77"/>
      <c r="I165" s="37"/>
      <c r="J165" s="77"/>
      <c r="K165" s="77"/>
      <c r="L165" s="77"/>
      <c r="M165" s="39"/>
      <c r="N165" s="39"/>
    </row>
    <row r="166" spans="1:14" s="80" customFormat="1" ht="18.75">
      <c r="A166" s="98"/>
      <c r="B166" s="127" t="s">
        <v>184</v>
      </c>
      <c r="C166" s="128">
        <v>193395</v>
      </c>
      <c r="D166" s="110">
        <v>0</v>
      </c>
      <c r="E166" s="114" t="str">
        <f>IF(D166&gt;0, IF(VLOOKUP(Table6[[#This Row],[CAS No.]],'Toxicity Values'!B$4:D$244,3,FALSE)&gt;0, Table6[[#This Row],[ Emission
Rate]]*0.0000143833*360*Notes!$F$10*VLOOKUP(Table6[[#This Row],[CAS No.]],'Toxicity Values'!B$4:D$244,3,FALSE)*(1/70)*(1/1000)*(1/1000)*1000000*(365), ""), "")</f>
        <v/>
      </c>
      <c r="F166" s="114" t="str">
        <f>IF(D166&gt;0, IF(VLOOKUP(Table6[[#This Row],[CAS No.]],'Toxicity Values'!B$4:C$244,2,FALSE)&gt; 0, Table6[[#This Row],[ Emission
Rate]]*0.0000143833*360*365*(1/(VLOOKUP(Table6[[#This Row],[CAS No.]],'Toxicity Values'!B$4:C$244,2,FALSE))), ""), "")</f>
        <v/>
      </c>
      <c r="G166" s="100"/>
      <c r="H166" s="77"/>
      <c r="I166" s="37"/>
      <c r="J166" s="77"/>
      <c r="K166" s="77"/>
      <c r="L166" s="77"/>
      <c r="M166" s="39"/>
      <c r="N166" s="39"/>
    </row>
    <row r="167" spans="1:14" s="80" customFormat="1" ht="18.75">
      <c r="A167" s="98"/>
      <c r="B167" s="127" t="s">
        <v>185</v>
      </c>
      <c r="C167" s="128">
        <v>78591</v>
      </c>
      <c r="D167" s="110">
        <v>0</v>
      </c>
      <c r="E167" s="114" t="str">
        <f>IF(D167&gt;0, IF(VLOOKUP(Table6[[#This Row],[CAS No.]],'Toxicity Values'!B$4:D$244,3,FALSE)&gt;0, Table6[[#This Row],[ Emission
Rate]]*0.0000143833*360*Notes!$F$10*VLOOKUP(Table6[[#This Row],[CAS No.]],'Toxicity Values'!B$4:D$244,3,FALSE)*(1/70)*(1/1000)*(1/1000)*1000000*(365), ""), "")</f>
        <v/>
      </c>
      <c r="F167" s="114" t="str">
        <f>IF(D167&gt;0, IF(VLOOKUP(Table6[[#This Row],[CAS No.]],'Toxicity Values'!B$4:C$244,2,FALSE)&gt; 0, Table6[[#This Row],[ Emission
Rate]]*0.0000143833*360*365*(1/(VLOOKUP(Table6[[#This Row],[CAS No.]],'Toxicity Values'!B$4:C$244,2,FALSE))), ""), "")</f>
        <v/>
      </c>
      <c r="G167" s="100"/>
      <c r="H167" s="77"/>
      <c r="I167" s="37"/>
      <c r="J167" s="77"/>
      <c r="K167" s="77"/>
      <c r="L167" s="77"/>
      <c r="M167" s="39"/>
      <c r="N167" s="39"/>
    </row>
    <row r="168" spans="1:14" s="80" customFormat="1" ht="18.75">
      <c r="A168" s="98"/>
      <c r="B168" s="127" t="s">
        <v>186</v>
      </c>
      <c r="C168" s="128">
        <v>67630</v>
      </c>
      <c r="D168" s="110">
        <v>0</v>
      </c>
      <c r="E168" s="114" t="str">
        <f>IF(D168&gt;0, IF(VLOOKUP(Table6[[#This Row],[CAS No.]],'Toxicity Values'!B$4:D$244,3,FALSE)&gt;0, Table6[[#This Row],[ Emission
Rate]]*0.0000143833*360*Notes!$F$10*VLOOKUP(Table6[[#This Row],[CAS No.]],'Toxicity Values'!B$4:D$244,3,FALSE)*(1/70)*(1/1000)*(1/1000)*1000000*(365), ""), "")</f>
        <v/>
      </c>
      <c r="F168" s="114" t="str">
        <f>IF(D168&gt;0, IF(VLOOKUP(Table6[[#This Row],[CAS No.]],'Toxicity Values'!B$4:C$244,2,FALSE)&gt; 0, Table6[[#This Row],[ Emission
Rate]]*0.0000143833*360*365*(1/(VLOOKUP(Table6[[#This Row],[CAS No.]],'Toxicity Values'!B$4:C$244,2,FALSE))), ""), "")</f>
        <v/>
      </c>
      <c r="G168" s="100"/>
      <c r="H168" s="77"/>
      <c r="I168" s="37"/>
      <c r="J168" s="77"/>
      <c r="K168" s="77"/>
      <c r="L168" s="77"/>
      <c r="M168" s="39"/>
      <c r="N168" s="39"/>
    </row>
    <row r="169" spans="1:14" s="80" customFormat="1" ht="18.75">
      <c r="A169" s="98"/>
      <c r="B169" s="127" t="s">
        <v>187</v>
      </c>
      <c r="C169" s="128">
        <v>301042</v>
      </c>
      <c r="D169" s="110">
        <v>0</v>
      </c>
      <c r="E169" s="114" t="str">
        <f>IF(D169&gt;0, IF(VLOOKUP(Table6[[#This Row],[CAS No.]],'Toxicity Values'!B$4:D$244,3,FALSE)&gt;0, Table6[[#This Row],[ Emission
Rate]]*0.0000143833*360*Notes!$F$10*VLOOKUP(Table6[[#This Row],[CAS No.]],'Toxicity Values'!B$4:D$244,3,FALSE)*(1/70)*(1/1000)*(1/1000)*1000000*(365), ""), "")</f>
        <v/>
      </c>
      <c r="F169" s="114" t="str">
        <f>IF(D169&gt;0, IF(VLOOKUP(Table6[[#This Row],[CAS No.]],'Toxicity Values'!B$4:C$244,2,FALSE)&gt; 0, Table6[[#This Row],[ Emission
Rate]]*0.0000143833*360*365*(1/(VLOOKUP(Table6[[#This Row],[CAS No.]],'Toxicity Values'!B$4:C$244,2,FALSE))), ""), "")</f>
        <v/>
      </c>
      <c r="G169" s="100"/>
      <c r="H169" s="77"/>
      <c r="I169" s="37"/>
      <c r="J169" s="77"/>
      <c r="K169" s="77"/>
      <c r="L169" s="77"/>
      <c r="M169" s="39"/>
      <c r="N169" s="39"/>
    </row>
    <row r="170" spans="1:14" s="80" customFormat="1" ht="18.75">
      <c r="A170" s="98"/>
      <c r="B170" s="127" t="s">
        <v>188</v>
      </c>
      <c r="C170" s="128">
        <v>7439921</v>
      </c>
      <c r="D170" s="110">
        <v>0</v>
      </c>
      <c r="E170" s="114" t="str">
        <f>IF(D170&gt;0, IF(VLOOKUP(Table6[[#This Row],[CAS No.]],'Toxicity Values'!B$4:D$244,3,FALSE)&gt;0, Table6[[#This Row],[ Emission
Rate]]*0.0000143833*360*Notes!$F$10*VLOOKUP(Table6[[#This Row],[CAS No.]],'Toxicity Values'!B$4:D$244,3,FALSE)*(1/70)*(1/1000)*(1/1000)*1000000*(365), ""), "")</f>
        <v/>
      </c>
      <c r="F170" s="114" t="str">
        <f>IF(D170&gt;0, IF(VLOOKUP(Table6[[#This Row],[CAS No.]],'Toxicity Values'!B$4:C$244,2,FALSE)&gt; 0, Table6[[#This Row],[ Emission
Rate]]*0.0000143833*360*365*(1/(VLOOKUP(Table6[[#This Row],[CAS No.]],'Toxicity Values'!B$4:C$244,2,FALSE))), ""), "")</f>
        <v/>
      </c>
      <c r="G170" s="100"/>
      <c r="H170" s="77"/>
      <c r="I170" s="37"/>
      <c r="J170" s="77"/>
      <c r="K170" s="77"/>
      <c r="L170" s="77"/>
      <c r="M170" s="39"/>
      <c r="N170" s="39"/>
    </row>
    <row r="171" spans="1:14" s="80" customFormat="1" ht="18.75">
      <c r="A171" s="98"/>
      <c r="B171" s="127" t="s">
        <v>189</v>
      </c>
      <c r="C171" s="128">
        <v>7446277</v>
      </c>
      <c r="D171" s="110">
        <v>0</v>
      </c>
      <c r="E171" s="114" t="str">
        <f>IF(D171&gt;0, IF(VLOOKUP(Table6[[#This Row],[CAS No.]],'Toxicity Values'!B$4:D$244,3,FALSE)&gt;0, Table6[[#This Row],[ Emission
Rate]]*0.0000143833*360*Notes!$F$10*VLOOKUP(Table6[[#This Row],[CAS No.]],'Toxicity Values'!B$4:D$244,3,FALSE)*(1/70)*(1/1000)*(1/1000)*1000000*(365), ""), "")</f>
        <v/>
      </c>
      <c r="F171" s="114" t="str">
        <f>IF(D171&gt;0, IF(VLOOKUP(Table6[[#This Row],[CAS No.]],'Toxicity Values'!B$4:C$244,2,FALSE)&gt; 0, Table6[[#This Row],[ Emission
Rate]]*0.0000143833*360*365*(1/(VLOOKUP(Table6[[#This Row],[CAS No.]],'Toxicity Values'!B$4:C$244,2,FALSE))), ""), "")</f>
        <v/>
      </c>
      <c r="G171" s="100"/>
      <c r="H171" s="77"/>
      <c r="I171" s="37"/>
      <c r="J171" s="77"/>
      <c r="K171" s="77"/>
      <c r="L171" s="77"/>
      <c r="M171" s="39"/>
      <c r="N171" s="39"/>
    </row>
    <row r="172" spans="1:14" s="80" customFormat="1" ht="18.75">
      <c r="A172" s="98"/>
      <c r="B172" s="127" t="s">
        <v>190</v>
      </c>
      <c r="C172" s="128">
        <v>1335326</v>
      </c>
      <c r="D172" s="110">
        <v>0</v>
      </c>
      <c r="E172" s="114" t="str">
        <f>IF(D172&gt;0, IF(VLOOKUP(Table6[[#This Row],[CAS No.]],'Toxicity Values'!B$4:D$244,3,FALSE)&gt;0, Table6[[#This Row],[ Emission
Rate]]*0.0000143833*360*Notes!$F$10*VLOOKUP(Table6[[#This Row],[CAS No.]],'Toxicity Values'!B$4:D$244,3,FALSE)*(1/70)*(1/1000)*(1/1000)*1000000*(365), ""), "")</f>
        <v/>
      </c>
      <c r="F172" s="114" t="str">
        <f>IF(D172&gt;0, IF(VLOOKUP(Table6[[#This Row],[CAS No.]],'Toxicity Values'!B$4:C$244,2,FALSE)&gt; 0, Table6[[#This Row],[ Emission
Rate]]*0.0000143833*360*365*(1/(VLOOKUP(Table6[[#This Row],[CAS No.]],'Toxicity Values'!B$4:C$244,2,FALSE))), ""), "")</f>
        <v/>
      </c>
      <c r="G172" s="100"/>
      <c r="H172" s="77"/>
      <c r="I172" s="37"/>
      <c r="J172" s="77"/>
      <c r="K172" s="77"/>
      <c r="L172" s="77"/>
      <c r="M172" s="39"/>
      <c r="N172" s="39"/>
    </row>
    <row r="173" spans="1:14" s="80" customFormat="1" ht="18.75">
      <c r="A173" s="98"/>
      <c r="B173" s="127" t="s">
        <v>330</v>
      </c>
      <c r="C173" s="128">
        <v>108394</v>
      </c>
      <c r="D173" s="110">
        <v>0</v>
      </c>
      <c r="E173" s="114" t="str">
        <f>IF(D173&gt;0, IF(VLOOKUP(Table6[[#This Row],[CAS No.]],'Toxicity Values'!B$4:D$244,3,FALSE)&gt;0, Table6[[#This Row],[ Emission
Rate]]*0.0000143833*360*Notes!$F$10*VLOOKUP(Table6[[#This Row],[CAS No.]],'Toxicity Values'!B$4:D$244,3,FALSE)*(1/70)*(1/1000)*(1/1000)*1000000*(365), ""), "")</f>
        <v/>
      </c>
      <c r="F173" s="114" t="str">
        <f>IF(D173&gt;0, IF(VLOOKUP(Table6[[#This Row],[CAS No.]],'Toxicity Values'!B$4:C$244,2,FALSE)&gt; 0, Table6[[#This Row],[ Emission
Rate]]*0.0000143833*360*365*(1/(VLOOKUP(Table6[[#This Row],[CAS No.]],'Toxicity Values'!B$4:C$244,2,FALSE))), ""), "")</f>
        <v/>
      </c>
      <c r="G173" s="100"/>
      <c r="H173" s="77"/>
      <c r="I173" s="37"/>
      <c r="J173" s="77"/>
      <c r="K173" s="77"/>
      <c r="L173" s="77"/>
      <c r="M173" s="39"/>
      <c r="N173" s="39"/>
    </row>
    <row r="174" spans="1:14" s="80" customFormat="1" ht="18.75">
      <c r="A174" s="98"/>
      <c r="B174" s="127" t="s">
        <v>7</v>
      </c>
      <c r="C174" s="128">
        <v>108383</v>
      </c>
      <c r="D174" s="110">
        <v>0</v>
      </c>
      <c r="E174" s="114" t="str">
        <f>IF(D174&gt;0, IF(VLOOKUP(Table6[[#This Row],[CAS No.]],'Toxicity Values'!B$4:D$244,3,FALSE)&gt;0, Table6[[#This Row],[ Emission
Rate]]*0.0000143833*360*Notes!$F$10*VLOOKUP(Table6[[#This Row],[CAS No.]],'Toxicity Values'!B$4:D$244,3,FALSE)*(1/70)*(1/1000)*(1/1000)*1000000*(365), ""), "")</f>
        <v/>
      </c>
      <c r="F174" s="114" t="str">
        <f>IF(D174&gt;0, IF(VLOOKUP(Table6[[#This Row],[CAS No.]],'Toxicity Values'!B$4:C$244,2,FALSE)&gt; 0, Table6[[#This Row],[ Emission
Rate]]*0.0000143833*360*365*(1/(VLOOKUP(Table6[[#This Row],[CAS No.]],'Toxicity Values'!B$4:C$244,2,FALSE))), ""), "")</f>
        <v/>
      </c>
      <c r="G174" s="100"/>
      <c r="H174" s="77"/>
      <c r="I174" s="37"/>
      <c r="J174" s="77"/>
      <c r="K174" s="77"/>
      <c r="L174" s="77"/>
      <c r="M174" s="39"/>
      <c r="N174" s="39"/>
    </row>
    <row r="175" spans="1:14" s="80" customFormat="1" ht="18.75">
      <c r="A175" s="98"/>
      <c r="B175" s="127" t="s">
        <v>191</v>
      </c>
      <c r="C175" s="128">
        <v>108316</v>
      </c>
      <c r="D175" s="110">
        <v>0</v>
      </c>
      <c r="E175" s="114" t="str">
        <f>IF(D175&gt;0, IF(VLOOKUP(Table6[[#This Row],[CAS No.]],'Toxicity Values'!B$4:D$244,3,FALSE)&gt;0, Table6[[#This Row],[ Emission
Rate]]*0.0000143833*360*Notes!$F$10*VLOOKUP(Table6[[#This Row],[CAS No.]],'Toxicity Values'!B$4:D$244,3,FALSE)*(1/70)*(1/1000)*(1/1000)*1000000*(365), ""), "")</f>
        <v/>
      </c>
      <c r="F175" s="114" t="str">
        <f>IF(D175&gt;0, IF(VLOOKUP(Table6[[#This Row],[CAS No.]],'Toxicity Values'!B$4:C$244,2,FALSE)&gt; 0, Table6[[#This Row],[ Emission
Rate]]*0.0000143833*360*365*(1/(VLOOKUP(Table6[[#This Row],[CAS No.]],'Toxicity Values'!B$4:C$244,2,FALSE))), ""), "")</f>
        <v/>
      </c>
      <c r="G175" s="100"/>
      <c r="H175" s="77"/>
      <c r="I175" s="37"/>
      <c r="J175" s="77"/>
      <c r="K175" s="77"/>
      <c r="L175" s="77"/>
      <c r="M175" s="39"/>
      <c r="N175" s="39"/>
    </row>
    <row r="176" spans="1:14" s="80" customFormat="1" ht="18.75">
      <c r="A176" s="98"/>
      <c r="B176" s="127" t="s">
        <v>192</v>
      </c>
      <c r="C176" s="128">
        <v>7439965</v>
      </c>
      <c r="D176" s="110">
        <v>0</v>
      </c>
      <c r="E176" s="114" t="str">
        <f>IF(D176&gt;0, IF(VLOOKUP(Table6[[#This Row],[CAS No.]],'Toxicity Values'!B$4:D$244,3,FALSE)&gt;0, Table6[[#This Row],[ Emission
Rate]]*0.0000143833*360*Notes!$F$10*VLOOKUP(Table6[[#This Row],[CAS No.]],'Toxicity Values'!B$4:D$244,3,FALSE)*(1/70)*(1/1000)*(1/1000)*1000000*(365), ""), "")</f>
        <v/>
      </c>
      <c r="F176" s="114" t="str">
        <f>IF(D176&gt;0, IF(VLOOKUP(Table6[[#This Row],[CAS No.]],'Toxicity Values'!B$4:C$244,2,FALSE)&gt; 0, Table6[[#This Row],[ Emission
Rate]]*0.0000143833*360*365*(1/(VLOOKUP(Table6[[#This Row],[CAS No.]],'Toxicity Values'!B$4:C$244,2,FALSE))), ""), "")</f>
        <v/>
      </c>
      <c r="G176" s="100"/>
      <c r="H176" s="77"/>
      <c r="I176" s="37"/>
      <c r="J176" s="77"/>
      <c r="K176" s="77"/>
      <c r="L176" s="77"/>
      <c r="M176" s="39"/>
      <c r="N176" s="39"/>
    </row>
    <row r="177" spans="1:15" s="80" customFormat="1" ht="18.75">
      <c r="A177" s="98"/>
      <c r="B177" s="127" t="s">
        <v>193</v>
      </c>
      <c r="C177" s="128">
        <v>7439976</v>
      </c>
      <c r="D177" s="110">
        <v>0</v>
      </c>
      <c r="E177" s="114" t="str">
        <f>IF(D177&gt;0, IF(VLOOKUP(Table6[[#This Row],[CAS No.]],'Toxicity Values'!B$4:D$244,3,FALSE)&gt;0, Table6[[#This Row],[ Emission
Rate]]*0.0000143833*360*Notes!$F$10*VLOOKUP(Table6[[#This Row],[CAS No.]],'Toxicity Values'!B$4:D$244,3,FALSE)*(1/70)*(1/1000)*(1/1000)*1000000*(365), ""), "")</f>
        <v/>
      </c>
      <c r="F177" s="114" t="str">
        <f>IF(D177&gt;0, IF(VLOOKUP(Table6[[#This Row],[CAS No.]],'Toxicity Values'!B$4:C$244,2,FALSE)&gt; 0, Table6[[#This Row],[ Emission
Rate]]*0.0000143833*360*365*(1/(VLOOKUP(Table6[[#This Row],[CAS No.]],'Toxicity Values'!B$4:C$244,2,FALSE))), ""), "")</f>
        <v/>
      </c>
      <c r="G177" s="100"/>
      <c r="H177" s="77"/>
      <c r="I177" s="37"/>
      <c r="J177" s="77"/>
      <c r="K177" s="77"/>
      <c r="L177" s="77"/>
      <c r="M177" s="39"/>
      <c r="N177" s="39"/>
    </row>
    <row r="178" spans="1:15" s="80" customFormat="1" ht="18.75">
      <c r="A178" s="98"/>
      <c r="B178" s="127" t="s">
        <v>5</v>
      </c>
      <c r="C178" s="128">
        <v>7487947</v>
      </c>
      <c r="D178" s="110">
        <v>0</v>
      </c>
      <c r="E178" s="114" t="str">
        <f>IF(D178&gt;0, IF(VLOOKUP(Table6[[#This Row],[CAS No.]],'Toxicity Values'!B$4:D$244,3,FALSE)&gt;0, Table6[[#This Row],[ Emission
Rate]]*0.0000143833*360*Notes!$F$10*VLOOKUP(Table6[[#This Row],[CAS No.]],'Toxicity Values'!B$4:D$244,3,FALSE)*(1/70)*(1/1000)*(1/1000)*1000000*(365), ""), "")</f>
        <v/>
      </c>
      <c r="F178" s="114" t="str">
        <f>IF(D178&gt;0, IF(VLOOKUP(Table6[[#This Row],[CAS No.]],'Toxicity Values'!B$4:C$244,2,FALSE)&gt; 0, Table6[[#This Row],[ Emission
Rate]]*0.0000143833*360*365*(1/(VLOOKUP(Table6[[#This Row],[CAS No.]],'Toxicity Values'!B$4:C$244,2,FALSE))), ""), "")</f>
        <v/>
      </c>
      <c r="G178" s="100"/>
      <c r="H178" s="77"/>
      <c r="I178" s="37"/>
      <c r="J178" s="77"/>
      <c r="K178" s="77"/>
      <c r="L178" s="77"/>
      <c r="M178" s="39"/>
      <c r="N178" s="39"/>
    </row>
    <row r="179" spans="1:15" s="80" customFormat="1" ht="18.75">
      <c r="A179" s="98"/>
      <c r="B179" s="127" t="s">
        <v>194</v>
      </c>
      <c r="C179" s="128">
        <v>67561</v>
      </c>
      <c r="D179" s="110">
        <v>0</v>
      </c>
      <c r="E179" s="114" t="str">
        <f>IF(D179&gt;0, IF(VLOOKUP(Table6[[#This Row],[CAS No.]],'Toxicity Values'!B$4:D$244,3,FALSE)&gt;0, Table6[[#This Row],[ Emission
Rate]]*0.0000143833*360*Notes!$F$10*VLOOKUP(Table6[[#This Row],[CAS No.]],'Toxicity Values'!B$4:D$244,3,FALSE)*(1/70)*(1/1000)*(1/1000)*1000000*(365), ""), "")</f>
        <v/>
      </c>
      <c r="F179" s="114" t="str">
        <f>IF(D179&gt;0, IF(VLOOKUP(Table6[[#This Row],[CAS No.]],'Toxicity Values'!B$4:C$244,2,FALSE)&gt; 0, Table6[[#This Row],[ Emission
Rate]]*0.0000143833*360*365*(1/(VLOOKUP(Table6[[#This Row],[CAS No.]],'Toxicity Values'!B$4:C$244,2,FALSE))), ""), "")</f>
        <v/>
      </c>
      <c r="G179" s="100"/>
      <c r="H179" s="77"/>
      <c r="I179" s="37"/>
      <c r="J179" s="77"/>
      <c r="K179" s="77"/>
      <c r="L179" s="77"/>
      <c r="M179" s="39"/>
      <c r="N179" s="39"/>
    </row>
    <row r="180" spans="1:15" s="80" customFormat="1" ht="18.75">
      <c r="A180" s="98"/>
      <c r="B180" s="127" t="s">
        <v>195</v>
      </c>
      <c r="C180" s="128">
        <v>74839</v>
      </c>
      <c r="D180" s="110">
        <v>0</v>
      </c>
      <c r="E180" s="114" t="str">
        <f>IF(D180&gt;0, IF(VLOOKUP(Table6[[#This Row],[CAS No.]],'Toxicity Values'!B$4:D$244,3,FALSE)&gt;0, Table6[[#This Row],[ Emission
Rate]]*0.0000143833*360*Notes!$F$10*VLOOKUP(Table6[[#This Row],[CAS No.]],'Toxicity Values'!B$4:D$244,3,FALSE)*(1/70)*(1/1000)*(1/1000)*1000000*(365), ""), "")</f>
        <v/>
      </c>
      <c r="F180" s="114" t="str">
        <f>IF(D180&gt;0, IF(VLOOKUP(Table6[[#This Row],[CAS No.]],'Toxicity Values'!B$4:C$244,2,FALSE)&gt; 0, Table6[[#This Row],[ Emission
Rate]]*0.0000143833*360*365*(1/(VLOOKUP(Table6[[#This Row],[CAS No.]],'Toxicity Values'!B$4:C$244,2,FALSE))), ""), "")</f>
        <v/>
      </c>
      <c r="G180" s="100"/>
      <c r="H180" s="77"/>
      <c r="I180" s="37"/>
      <c r="J180" s="77"/>
      <c r="K180" s="77"/>
      <c r="L180" s="77"/>
      <c r="M180" s="39"/>
      <c r="N180" s="39"/>
    </row>
    <row r="181" spans="1:15" s="80" customFormat="1" ht="18.75">
      <c r="A181" s="98"/>
      <c r="B181" s="127" t="s">
        <v>196</v>
      </c>
      <c r="C181" s="128">
        <v>78933</v>
      </c>
      <c r="D181" s="110">
        <v>0</v>
      </c>
      <c r="E181" s="114" t="str">
        <f>IF(D181&gt;0, IF(VLOOKUP(Table6[[#This Row],[CAS No.]],'Toxicity Values'!B$4:D$244,3,FALSE)&gt;0, Table6[[#This Row],[ Emission
Rate]]*0.0000143833*360*Notes!$F$10*VLOOKUP(Table6[[#This Row],[CAS No.]],'Toxicity Values'!B$4:D$244,3,FALSE)*(1/70)*(1/1000)*(1/1000)*1000000*(365), ""), "")</f>
        <v/>
      </c>
      <c r="F181" s="114" t="str">
        <f>IF(D181&gt;0, IF(VLOOKUP(Table6[[#This Row],[CAS No.]],'Toxicity Values'!B$4:C$244,2,FALSE)&gt; 0, Table6[[#This Row],[ Emission
Rate]]*0.0000143833*360*365*(1/(VLOOKUP(Table6[[#This Row],[CAS No.]],'Toxicity Values'!B$4:C$244,2,FALSE))), ""), "")</f>
        <v/>
      </c>
      <c r="G181" s="100"/>
      <c r="H181" s="77"/>
      <c r="I181" s="37"/>
      <c r="J181" s="77"/>
      <c r="K181" s="77"/>
      <c r="L181" s="77"/>
      <c r="M181" s="39"/>
      <c r="N181" s="39"/>
    </row>
    <row r="182" spans="1:15" s="80" customFormat="1" ht="18.75">
      <c r="A182" s="98"/>
      <c r="B182" s="127" t="s">
        <v>197</v>
      </c>
      <c r="C182" s="128">
        <v>624839</v>
      </c>
      <c r="D182" s="110">
        <v>0</v>
      </c>
      <c r="E182" s="114" t="str">
        <f>IF(D182&gt;0, IF(VLOOKUP(Table6[[#This Row],[CAS No.]],'Toxicity Values'!B$4:D$244,3,FALSE)&gt;0, Table6[[#This Row],[ Emission
Rate]]*0.0000143833*360*Notes!$F$10*VLOOKUP(Table6[[#This Row],[CAS No.]],'Toxicity Values'!B$4:D$244,3,FALSE)*(1/70)*(1/1000)*(1/1000)*1000000*(365), ""), "")</f>
        <v/>
      </c>
      <c r="F182" s="114" t="str">
        <f>IF(D182&gt;0, IF(VLOOKUP(Table6[[#This Row],[CAS No.]],'Toxicity Values'!B$4:C$244,2,FALSE)&gt; 0, Table6[[#This Row],[ Emission
Rate]]*0.0000143833*360*365*(1/(VLOOKUP(Table6[[#This Row],[CAS No.]],'Toxicity Values'!B$4:C$244,2,FALSE))), ""), "")</f>
        <v/>
      </c>
      <c r="G182" s="100"/>
      <c r="H182" s="77"/>
      <c r="I182" s="37"/>
      <c r="J182" s="77"/>
      <c r="K182" s="77"/>
      <c r="L182" s="77"/>
      <c r="M182" s="39"/>
      <c r="N182" s="39"/>
    </row>
    <row r="183" spans="1:15" s="80" customFormat="1" ht="18.75">
      <c r="A183" s="98"/>
      <c r="B183" s="127" t="s">
        <v>198</v>
      </c>
      <c r="C183" s="128">
        <v>1634044</v>
      </c>
      <c r="D183" s="110">
        <v>0</v>
      </c>
      <c r="E183" s="114" t="str">
        <f>IF(D183&gt;0, IF(VLOOKUP(Table6[[#This Row],[CAS No.]],'Toxicity Values'!B$4:D$244,3,FALSE)&gt;0, Table6[[#This Row],[ Emission
Rate]]*0.0000143833*360*Notes!$F$10*VLOOKUP(Table6[[#This Row],[CAS No.]],'Toxicity Values'!B$4:D$244,3,FALSE)*(1/70)*(1/1000)*(1/1000)*1000000*(365), ""), "")</f>
        <v/>
      </c>
      <c r="F183" s="114" t="str">
        <f>IF(D183&gt;0, IF(VLOOKUP(Table6[[#This Row],[CAS No.]],'Toxicity Values'!B$4:C$244,2,FALSE)&gt; 0, Table6[[#This Row],[ Emission
Rate]]*0.0000143833*360*365*(1/(VLOOKUP(Table6[[#This Row],[CAS No.]],'Toxicity Values'!B$4:C$244,2,FALSE))), ""), "")</f>
        <v/>
      </c>
      <c r="G183" s="100"/>
      <c r="H183" s="77"/>
      <c r="I183" s="37"/>
      <c r="J183" s="77"/>
      <c r="K183" s="77"/>
      <c r="L183" s="77"/>
      <c r="M183" s="39"/>
      <c r="N183" s="39"/>
    </row>
    <row r="184" spans="1:15" s="80" customFormat="1" ht="18.75">
      <c r="A184" s="98"/>
      <c r="B184" s="127" t="s">
        <v>199</v>
      </c>
      <c r="C184" s="128">
        <v>75092</v>
      </c>
      <c r="D184" s="110">
        <v>0</v>
      </c>
      <c r="E184" s="114" t="str">
        <f>IF(D184&gt;0, IF(VLOOKUP(Table6[[#This Row],[CAS No.]],'Toxicity Values'!B$4:D$244,3,FALSE)&gt;0, Table6[[#This Row],[ Emission
Rate]]*0.0000143833*360*Notes!$F$10*VLOOKUP(Table6[[#This Row],[CAS No.]],'Toxicity Values'!B$4:D$244,3,FALSE)*(1/70)*(1/1000)*(1/1000)*1000000*(365), ""), "")</f>
        <v/>
      </c>
      <c r="F184" s="114" t="str">
        <f>IF(D184&gt;0, IF(VLOOKUP(Table6[[#This Row],[CAS No.]],'Toxicity Values'!B$4:C$244,2,FALSE)&gt; 0, Table6[[#This Row],[ Emission
Rate]]*0.0000143833*360*365*(1/(VLOOKUP(Table6[[#This Row],[CAS No.]],'Toxicity Values'!B$4:C$244,2,FALSE))), ""), "")</f>
        <v/>
      </c>
      <c r="G184" s="100"/>
      <c r="H184" s="77"/>
      <c r="I184" s="37"/>
      <c r="J184" s="77"/>
      <c r="K184" s="77"/>
      <c r="L184" s="77"/>
      <c r="M184" s="39"/>
      <c r="N184" s="39"/>
    </row>
    <row r="185" spans="1:15" s="80" customFormat="1" ht="18.75">
      <c r="A185" s="98"/>
      <c r="B185" s="127" t="s">
        <v>200</v>
      </c>
      <c r="C185" s="128">
        <v>101688</v>
      </c>
      <c r="D185" s="110">
        <v>0</v>
      </c>
      <c r="E185" s="114" t="str">
        <f>IF(D185&gt;0, IF(VLOOKUP(Table6[[#This Row],[CAS No.]],'Toxicity Values'!B$4:D$244,3,FALSE)&gt;0, Table6[[#This Row],[ Emission
Rate]]*0.0000143833*360*Notes!$F$10*VLOOKUP(Table6[[#This Row],[CAS No.]],'Toxicity Values'!B$4:D$244,3,FALSE)*(1/70)*(1/1000)*(1/1000)*1000000*(365), ""), "")</f>
        <v/>
      </c>
      <c r="F185" s="114" t="str">
        <f>IF(D185&gt;0, IF(VLOOKUP(Table6[[#This Row],[CAS No.]],'Toxicity Values'!B$4:C$244,2,FALSE)&gt; 0, Table6[[#This Row],[ Emission
Rate]]*0.0000143833*360*365*(1/(VLOOKUP(Table6[[#This Row],[CAS No.]],'Toxicity Values'!B$4:C$244,2,FALSE))), ""), "")</f>
        <v/>
      </c>
      <c r="G185" s="100"/>
      <c r="H185" s="77"/>
      <c r="I185" s="37"/>
      <c r="J185" s="77"/>
      <c r="K185" s="77"/>
      <c r="L185" s="77"/>
      <c r="M185" s="39"/>
      <c r="N185" s="39"/>
    </row>
    <row r="186" spans="1:15" s="80" customFormat="1" ht="18.75">
      <c r="A186" s="98"/>
      <c r="B186" s="127" t="s">
        <v>201</v>
      </c>
      <c r="C186" s="128">
        <v>90948</v>
      </c>
      <c r="D186" s="110">
        <v>0</v>
      </c>
      <c r="E186" s="114" t="str">
        <f>IF(D186&gt;0, IF(VLOOKUP(Table6[[#This Row],[CAS No.]],'Toxicity Values'!B$4:D$244,3,FALSE)&gt;0, Table6[[#This Row],[ Emission
Rate]]*0.0000143833*360*Notes!$F$10*VLOOKUP(Table6[[#This Row],[CAS No.]],'Toxicity Values'!B$4:D$244,3,FALSE)*(1/70)*(1/1000)*(1/1000)*1000000*(365), ""), "")</f>
        <v/>
      </c>
      <c r="F186" s="114" t="str">
        <f>IF(D186&gt;0, IF(VLOOKUP(Table6[[#This Row],[CAS No.]],'Toxicity Values'!B$4:C$244,2,FALSE)&gt; 0, Table6[[#This Row],[ Emission
Rate]]*0.0000143833*360*365*(1/(VLOOKUP(Table6[[#This Row],[CAS No.]],'Toxicity Values'!B$4:C$244,2,FALSE))), ""), "")</f>
        <v/>
      </c>
      <c r="G186" s="100"/>
      <c r="H186" s="77"/>
      <c r="I186" s="37"/>
      <c r="J186" s="77"/>
      <c r="K186" s="77"/>
      <c r="L186" s="77"/>
      <c r="M186" s="39"/>
      <c r="N186" s="39"/>
    </row>
    <row r="187" spans="1:15" s="80" customFormat="1" ht="18.75">
      <c r="A187" s="98"/>
      <c r="B187" s="127" t="s">
        <v>202</v>
      </c>
      <c r="C187" s="128">
        <v>110543</v>
      </c>
      <c r="D187" s="110">
        <v>0</v>
      </c>
      <c r="E187" s="114" t="str">
        <f>IF(D187&gt;0, IF(VLOOKUP(Table6[[#This Row],[CAS No.]],'Toxicity Values'!B$4:D$244,3,FALSE)&gt;0, Table6[[#This Row],[ Emission
Rate]]*0.0000143833*360*Notes!$F$10*VLOOKUP(Table6[[#This Row],[CAS No.]],'Toxicity Values'!B$4:D$244,3,FALSE)*(1/70)*(1/1000)*(1/1000)*1000000*(365), ""), "")</f>
        <v/>
      </c>
      <c r="F187" s="114" t="str">
        <f>IF(D187&gt;0, IF(VLOOKUP(Table6[[#This Row],[CAS No.]],'Toxicity Values'!B$4:C$244,2,FALSE)&gt; 0, Table6[[#This Row],[ Emission
Rate]]*0.0000143833*360*365*(1/(VLOOKUP(Table6[[#This Row],[CAS No.]],'Toxicity Values'!B$4:C$244,2,FALSE))), ""), "")</f>
        <v/>
      </c>
      <c r="G187" s="100"/>
      <c r="H187" s="77"/>
      <c r="I187" s="37"/>
      <c r="J187" s="77"/>
      <c r="K187" s="77"/>
      <c r="L187" s="77"/>
      <c r="M187" s="39"/>
      <c r="N187" s="39"/>
    </row>
    <row r="188" spans="1:15" s="80" customFormat="1" ht="18.75">
      <c r="A188" s="98"/>
      <c r="B188" s="127" t="s">
        <v>203</v>
      </c>
      <c r="C188" s="128">
        <v>10595956</v>
      </c>
      <c r="D188" s="110">
        <v>0</v>
      </c>
      <c r="E188" s="114" t="str">
        <f>IF(D188&gt;0, IF(VLOOKUP(Table6[[#This Row],[CAS No.]],'Toxicity Values'!B$4:D$244,3,FALSE)&gt;0, Table6[[#This Row],[ Emission
Rate]]*0.0000143833*360*Notes!$F$10*VLOOKUP(Table6[[#This Row],[CAS No.]],'Toxicity Values'!B$4:D$244,3,FALSE)*(1/70)*(1/1000)*(1/1000)*1000000*(365), ""), "")</f>
        <v/>
      </c>
      <c r="F188" s="114" t="str">
        <f>IF(D188&gt;0, IF(VLOOKUP(Table6[[#This Row],[CAS No.]],'Toxicity Values'!B$4:C$244,2,FALSE)&gt; 0, Table6[[#This Row],[ Emission
Rate]]*0.0000143833*360*365*(1/(VLOOKUP(Table6[[#This Row],[CAS No.]],'Toxicity Values'!B$4:C$244,2,FALSE))), ""), "")</f>
        <v/>
      </c>
      <c r="G188" s="100"/>
      <c r="H188" s="77"/>
      <c r="I188" s="37"/>
      <c r="J188" s="77"/>
      <c r="K188" s="77"/>
      <c r="L188" s="77"/>
      <c r="M188" s="39"/>
      <c r="N188" s="39"/>
    </row>
    <row r="189" spans="1:15" s="80" customFormat="1" ht="18.75">
      <c r="A189" s="98"/>
      <c r="B189" s="127" t="s">
        <v>204</v>
      </c>
      <c r="C189" s="128">
        <v>924163</v>
      </c>
      <c r="D189" s="110">
        <v>0</v>
      </c>
      <c r="E189" s="114" t="str">
        <f>IF(D189&gt;0, IF(VLOOKUP(Table6[[#This Row],[CAS No.]],'Toxicity Values'!B$4:D$244,3,FALSE)&gt;0, Table6[[#This Row],[ Emission
Rate]]*0.0000143833*360*Notes!$F$10*VLOOKUP(Table6[[#This Row],[CAS No.]],'Toxicity Values'!B$4:D$244,3,FALSE)*(1/70)*(1/1000)*(1/1000)*1000000*(365), ""), "")</f>
        <v/>
      </c>
      <c r="F189" s="114" t="str">
        <f>IF(D189&gt;0, IF(VLOOKUP(Table6[[#This Row],[CAS No.]],'Toxicity Values'!B$4:C$244,2,FALSE)&gt; 0, Table6[[#This Row],[ Emission
Rate]]*0.0000143833*360*365*(1/(VLOOKUP(Table6[[#This Row],[CAS No.]],'Toxicity Values'!B$4:C$244,2,FALSE))), ""), "")</f>
        <v/>
      </c>
      <c r="G189" s="100"/>
      <c r="H189" s="77"/>
      <c r="I189" s="37"/>
      <c r="J189" s="77"/>
      <c r="K189" s="77"/>
      <c r="L189" s="77"/>
      <c r="M189" s="39"/>
      <c r="N189" s="39"/>
    </row>
    <row r="190" spans="1:15" s="80" customFormat="1" ht="18.75">
      <c r="A190" s="98"/>
      <c r="B190" s="127" t="s">
        <v>205</v>
      </c>
      <c r="C190" s="128">
        <v>621647</v>
      </c>
      <c r="D190" s="110">
        <v>0</v>
      </c>
      <c r="E190" s="114" t="str">
        <f>IF(D190&gt;0, IF(VLOOKUP(Table6[[#This Row],[CAS No.]],'Toxicity Values'!B$4:D$244,3,FALSE)&gt;0, Table6[[#This Row],[ Emission
Rate]]*0.0000143833*360*Notes!$F$10*VLOOKUP(Table6[[#This Row],[CAS No.]],'Toxicity Values'!B$4:D$244,3,FALSE)*(1/70)*(1/1000)*(1/1000)*1000000*(365), ""), "")</f>
        <v/>
      </c>
      <c r="F190" s="114" t="str">
        <f>IF(D190&gt;0, IF(VLOOKUP(Table6[[#This Row],[CAS No.]],'Toxicity Values'!B$4:C$244,2,FALSE)&gt; 0, Table6[[#This Row],[ Emission
Rate]]*0.0000143833*360*365*(1/(VLOOKUP(Table6[[#This Row],[CAS No.]],'Toxicity Values'!B$4:C$244,2,FALSE))), ""), "")</f>
        <v/>
      </c>
      <c r="G190" s="100"/>
      <c r="H190" s="77"/>
      <c r="I190" s="37"/>
      <c r="J190" s="77"/>
      <c r="K190" s="77"/>
      <c r="L190" s="77"/>
      <c r="M190" s="39"/>
      <c r="N190" s="39"/>
    </row>
    <row r="191" spans="1:15" s="80" customFormat="1" ht="18.75">
      <c r="A191" s="98"/>
      <c r="B191" s="127" t="s">
        <v>206</v>
      </c>
      <c r="C191" s="128">
        <v>55185</v>
      </c>
      <c r="D191" s="110">
        <v>0</v>
      </c>
      <c r="E191" s="114" t="str">
        <f>IF(D191&gt;0, IF(VLOOKUP(Table6[[#This Row],[CAS No.]],'Toxicity Values'!B$4:D$244,3,FALSE)&gt;0, Table6[[#This Row],[ Emission
Rate]]*0.0000143833*360*Notes!$F$10*VLOOKUP(Table6[[#This Row],[CAS No.]],'Toxicity Values'!B$4:D$244,3,FALSE)*(1/70)*(1/1000)*(1/1000)*1000000*(365), ""), "")</f>
        <v/>
      </c>
      <c r="F191" s="114" t="str">
        <f>IF(D191&gt;0, IF(VLOOKUP(Table6[[#This Row],[CAS No.]],'Toxicity Values'!B$4:C$244,2,FALSE)&gt; 0, Table6[[#This Row],[ Emission
Rate]]*0.0000143833*360*365*(1/(VLOOKUP(Table6[[#This Row],[CAS No.]],'Toxicity Values'!B$4:C$244,2,FALSE))), ""), "")</f>
        <v/>
      </c>
      <c r="G191" s="100"/>
      <c r="H191" s="77"/>
      <c r="I191" s="37"/>
      <c r="J191" s="77"/>
      <c r="K191" s="77"/>
      <c r="L191" s="77"/>
      <c r="M191" s="39"/>
      <c r="N191" s="39"/>
      <c r="O191" s="39"/>
    </row>
    <row r="192" spans="1:15" s="80" customFormat="1" ht="18.75">
      <c r="A192" s="98"/>
      <c r="B192" s="127" t="s">
        <v>207</v>
      </c>
      <c r="C192" s="128">
        <v>62759</v>
      </c>
      <c r="D192" s="110">
        <v>0</v>
      </c>
      <c r="E192" s="114" t="str">
        <f>IF(D192&gt;0, IF(VLOOKUP(Table6[[#This Row],[CAS No.]],'Toxicity Values'!B$4:D$244,3,FALSE)&gt;0, Table6[[#This Row],[ Emission
Rate]]*0.0000143833*360*Notes!$F$10*VLOOKUP(Table6[[#This Row],[CAS No.]],'Toxicity Values'!B$4:D$244,3,FALSE)*(1/70)*(1/1000)*(1/1000)*1000000*(365), ""), "")</f>
        <v/>
      </c>
      <c r="F192" s="114" t="str">
        <f>IF(D192&gt;0, IF(VLOOKUP(Table6[[#This Row],[CAS No.]],'Toxicity Values'!B$4:C$244,2,FALSE)&gt; 0, Table6[[#This Row],[ Emission
Rate]]*0.0000143833*360*365*(1/(VLOOKUP(Table6[[#This Row],[CAS No.]],'Toxicity Values'!B$4:C$244,2,FALSE))), ""), "")</f>
        <v/>
      </c>
      <c r="G192" s="100"/>
      <c r="H192" s="77"/>
      <c r="I192" s="37"/>
      <c r="J192" s="77"/>
      <c r="K192" s="77"/>
      <c r="L192" s="77"/>
      <c r="M192" s="39"/>
      <c r="N192" s="39"/>
      <c r="O192" s="39"/>
    </row>
    <row r="193" spans="1:16" s="80" customFormat="1" ht="18.75">
      <c r="A193" s="98"/>
      <c r="B193" s="127" t="s">
        <v>208</v>
      </c>
      <c r="C193" s="128">
        <v>86306</v>
      </c>
      <c r="D193" s="110">
        <v>0</v>
      </c>
      <c r="E193" s="114" t="str">
        <f>IF(D193&gt;0, IF(VLOOKUP(Table6[[#This Row],[CAS No.]],'Toxicity Values'!B$4:D$244,3,FALSE)&gt;0, Table6[[#This Row],[ Emission
Rate]]*0.0000143833*360*Notes!$F$10*VLOOKUP(Table6[[#This Row],[CAS No.]],'Toxicity Values'!B$4:D$244,3,FALSE)*(1/70)*(1/1000)*(1/1000)*1000000*(365), ""), "")</f>
        <v/>
      </c>
      <c r="F193" s="114" t="str">
        <f>IF(D193&gt;0, IF(VLOOKUP(Table6[[#This Row],[CAS No.]],'Toxicity Values'!B$4:C$244,2,FALSE)&gt; 0, Table6[[#This Row],[ Emission
Rate]]*0.0000143833*360*365*(1/(VLOOKUP(Table6[[#This Row],[CAS No.]],'Toxicity Values'!B$4:C$244,2,FALSE))), ""), "")</f>
        <v/>
      </c>
      <c r="G193" s="100"/>
      <c r="H193" s="77"/>
      <c r="I193" s="37"/>
      <c r="J193" s="77"/>
      <c r="K193" s="77"/>
      <c r="L193" s="77"/>
      <c r="M193" s="39"/>
      <c r="N193" s="39"/>
      <c r="O193" s="39"/>
    </row>
    <row r="194" spans="1:16" s="80" customFormat="1" ht="18.75">
      <c r="A194" s="98"/>
      <c r="B194" s="127" t="s">
        <v>209</v>
      </c>
      <c r="C194" s="128">
        <v>59892</v>
      </c>
      <c r="D194" s="110">
        <v>0</v>
      </c>
      <c r="E194" s="114" t="str">
        <f>IF(D194&gt;0, IF(VLOOKUP(Table6[[#This Row],[CAS No.]],'Toxicity Values'!B$4:D$244,3,FALSE)&gt;0, Table6[[#This Row],[ Emission
Rate]]*0.0000143833*360*Notes!$F$10*VLOOKUP(Table6[[#This Row],[CAS No.]],'Toxicity Values'!B$4:D$244,3,FALSE)*(1/70)*(1/1000)*(1/1000)*1000000*(365), ""), "")</f>
        <v/>
      </c>
      <c r="F194" s="114" t="str">
        <f>IF(D194&gt;0, IF(VLOOKUP(Table6[[#This Row],[CAS No.]],'Toxicity Values'!B$4:C$244,2,FALSE)&gt; 0, Table6[[#This Row],[ Emission
Rate]]*0.0000143833*360*365*(1/(VLOOKUP(Table6[[#This Row],[CAS No.]],'Toxicity Values'!B$4:C$244,2,FALSE))), ""), "")</f>
        <v/>
      </c>
      <c r="G194" s="100"/>
      <c r="H194" s="77"/>
      <c r="I194" s="37"/>
      <c r="J194" s="77"/>
      <c r="K194" s="37"/>
      <c r="L194" s="37"/>
      <c r="M194" s="39"/>
      <c r="N194" s="39"/>
      <c r="O194" s="39"/>
    </row>
    <row r="195" spans="1:16" s="80" customFormat="1" ht="18.75">
      <c r="A195" s="98"/>
      <c r="B195" s="127" t="s">
        <v>210</v>
      </c>
      <c r="C195" s="128">
        <v>100754</v>
      </c>
      <c r="D195" s="110">
        <v>0</v>
      </c>
      <c r="E195" s="114" t="str">
        <f>IF(D195&gt;0, IF(VLOOKUP(Table6[[#This Row],[CAS No.]],'Toxicity Values'!B$4:D$244,3,FALSE)&gt;0, Table6[[#This Row],[ Emission
Rate]]*0.0000143833*360*Notes!$F$10*VLOOKUP(Table6[[#This Row],[CAS No.]],'Toxicity Values'!B$4:D$244,3,FALSE)*(1/70)*(1/1000)*(1/1000)*1000000*(365), ""), "")</f>
        <v/>
      </c>
      <c r="F195" s="114" t="str">
        <f>IF(D195&gt;0, IF(VLOOKUP(Table6[[#This Row],[CAS No.]],'Toxicity Values'!B$4:C$244,2,FALSE)&gt; 0, Table6[[#This Row],[ Emission
Rate]]*0.0000143833*360*365*(1/(VLOOKUP(Table6[[#This Row],[CAS No.]],'Toxicity Values'!B$4:C$244,2,FALSE))), ""), "")</f>
        <v/>
      </c>
      <c r="G195" s="100"/>
      <c r="H195" s="77"/>
      <c r="I195" s="37"/>
      <c r="J195" s="77"/>
      <c r="K195" s="37"/>
      <c r="L195" s="37"/>
      <c r="M195" s="39"/>
      <c r="N195" s="39"/>
      <c r="O195" s="39"/>
    </row>
    <row r="196" spans="1:16" s="80" customFormat="1" ht="18.75">
      <c r="A196" s="98"/>
      <c r="B196" s="127" t="s">
        <v>211</v>
      </c>
      <c r="C196" s="128">
        <v>930552</v>
      </c>
      <c r="D196" s="110">
        <v>0</v>
      </c>
      <c r="E196" s="114" t="str">
        <f>IF(D196&gt;0, IF(VLOOKUP(Table6[[#This Row],[CAS No.]],'Toxicity Values'!B$4:D$244,3,FALSE)&gt;0, Table6[[#This Row],[ Emission
Rate]]*0.0000143833*360*Notes!$F$10*VLOOKUP(Table6[[#This Row],[CAS No.]],'Toxicity Values'!B$4:D$244,3,FALSE)*(1/70)*(1/1000)*(1/1000)*1000000*(365), ""), "")</f>
        <v/>
      </c>
      <c r="F196" s="114" t="str">
        <f>IF(D196&gt;0, IF(VLOOKUP(Table6[[#This Row],[CAS No.]],'Toxicity Values'!B$4:C$244,2,FALSE)&gt; 0, Table6[[#This Row],[ Emission
Rate]]*0.0000143833*360*365*(1/(VLOOKUP(Table6[[#This Row],[CAS No.]],'Toxicity Values'!B$4:C$244,2,FALSE))), ""), "")</f>
        <v/>
      </c>
      <c r="G196" s="100"/>
      <c r="H196" s="77"/>
      <c r="I196" s="37"/>
      <c r="J196" s="77"/>
      <c r="K196" s="37"/>
      <c r="L196" s="37"/>
      <c r="M196" s="39"/>
      <c r="N196" s="39"/>
      <c r="O196" s="39"/>
    </row>
    <row r="197" spans="1:16" s="80" customFormat="1" ht="18.75">
      <c r="A197" s="98"/>
      <c r="B197" s="127" t="s">
        <v>212</v>
      </c>
      <c r="C197" s="128">
        <v>91203</v>
      </c>
      <c r="D197" s="110">
        <v>0</v>
      </c>
      <c r="E197" s="114" t="str">
        <f>IF(D197&gt;0, IF(VLOOKUP(Table6[[#This Row],[CAS No.]],'Toxicity Values'!B$4:D$244,3,FALSE)&gt;0, Table6[[#This Row],[ Emission
Rate]]*0.0000143833*360*Notes!$F$10*VLOOKUP(Table6[[#This Row],[CAS No.]],'Toxicity Values'!B$4:D$244,3,FALSE)*(1/70)*(1/1000)*(1/1000)*1000000*(365), ""), "")</f>
        <v/>
      </c>
      <c r="F197" s="114" t="str">
        <f>IF(D197&gt;0, IF(VLOOKUP(Table6[[#This Row],[CAS No.]],'Toxicity Values'!B$4:C$244,2,FALSE)&gt; 0, Table6[[#This Row],[ Emission
Rate]]*0.0000143833*360*365*(1/(VLOOKUP(Table6[[#This Row],[CAS No.]],'Toxicity Values'!B$4:C$244,2,FALSE))), ""), "")</f>
        <v/>
      </c>
      <c r="G197" s="100"/>
      <c r="H197" s="77"/>
      <c r="I197" s="37"/>
      <c r="J197" s="37"/>
      <c r="K197" s="37"/>
      <c r="L197" s="37"/>
      <c r="M197" s="39"/>
      <c r="N197" s="39"/>
      <c r="O197" s="39"/>
      <c r="P197" s="39"/>
    </row>
    <row r="198" spans="1:16" s="80" customFormat="1" ht="18.75">
      <c r="A198" s="98"/>
      <c r="B198" s="127" t="s">
        <v>213</v>
      </c>
      <c r="C198" s="128">
        <v>7440020</v>
      </c>
      <c r="D198" s="110">
        <v>0</v>
      </c>
      <c r="E198" s="114" t="str">
        <f>IF(D198&gt;0, IF(VLOOKUP(Table6[[#This Row],[CAS No.]],'Toxicity Values'!B$4:D$244,3,FALSE)&gt;0, Table6[[#This Row],[ Emission
Rate]]*0.0000143833*360*Notes!$F$10*VLOOKUP(Table6[[#This Row],[CAS No.]],'Toxicity Values'!B$4:D$244,3,FALSE)*(1/70)*(1/1000)*(1/1000)*1000000*(365), ""), "")</f>
        <v/>
      </c>
      <c r="F198" s="114" t="str">
        <f>IF(D198&gt;0, IF(VLOOKUP(Table6[[#This Row],[CAS No.]],'Toxicity Values'!B$4:C$244,2,FALSE)&gt; 0, Table6[[#This Row],[ Emission
Rate]]*0.0000143833*360*365*(1/(VLOOKUP(Table6[[#This Row],[CAS No.]],'Toxicity Values'!B$4:C$244,2,FALSE))), ""), "")</f>
        <v/>
      </c>
      <c r="G198" s="100"/>
      <c r="H198" s="77"/>
      <c r="I198" s="37"/>
      <c r="J198" s="37"/>
      <c r="K198" s="37"/>
      <c r="L198" s="37"/>
      <c r="M198" s="39"/>
      <c r="N198" s="39"/>
      <c r="O198" s="39"/>
      <c r="P198" s="39"/>
    </row>
    <row r="199" spans="1:16" s="80" customFormat="1" ht="18.75">
      <c r="A199" s="98"/>
      <c r="B199" s="127" t="s">
        <v>333</v>
      </c>
      <c r="C199" s="128">
        <v>373024</v>
      </c>
      <c r="D199" s="110">
        <v>0</v>
      </c>
      <c r="E199" s="114" t="str">
        <f>IF(D199&gt;0, IF(VLOOKUP(Table6[[#This Row],[CAS No.]],'Toxicity Values'!B$4:D$244,3,FALSE)&gt;0, Table6[[#This Row],[ Emission
Rate]]*0.0000143833*360*Notes!$F$10*VLOOKUP(Table6[[#This Row],[CAS No.]],'Toxicity Values'!B$4:D$244,3,FALSE)*(1/70)*(1/1000)*(1/1000)*1000000*(365), ""), "")</f>
        <v/>
      </c>
      <c r="F199" s="114" t="str">
        <f>IF(D199&gt;0, IF(VLOOKUP(Table6[[#This Row],[CAS No.]],'Toxicity Values'!B$4:C$244,2,FALSE)&gt; 0, Table6[[#This Row],[ Emission
Rate]]*0.0000143833*360*365*(1/(VLOOKUP(Table6[[#This Row],[CAS No.]],'Toxicity Values'!B$4:C$244,2,FALSE))), ""), "")</f>
        <v/>
      </c>
      <c r="G199" s="100"/>
      <c r="H199" s="77"/>
      <c r="I199" s="37"/>
      <c r="J199" s="37"/>
      <c r="K199" s="37"/>
      <c r="L199" s="37"/>
      <c r="M199" s="39"/>
      <c r="N199" s="39"/>
      <c r="O199" s="39"/>
      <c r="P199" s="39"/>
    </row>
    <row r="200" spans="1:16" ht="18.75">
      <c r="B200" s="127" t="s">
        <v>334</v>
      </c>
      <c r="C200" s="128">
        <v>3333673</v>
      </c>
      <c r="D200" s="110">
        <v>0</v>
      </c>
      <c r="E200" s="114" t="str">
        <f>IF(D200&gt;0, IF(VLOOKUP(Table6[[#This Row],[CAS No.]],'Toxicity Values'!B$4:D$244,3,FALSE)&gt;0, Table6[[#This Row],[ Emission
Rate]]*0.0000143833*360*Notes!$F$10*VLOOKUP(Table6[[#This Row],[CAS No.]],'Toxicity Values'!B$4:D$244,3,FALSE)*(1/70)*(1/1000)*(1/1000)*1000000*(365), ""), "")</f>
        <v/>
      </c>
      <c r="F200" s="114" t="str">
        <f>IF(D200&gt;0, IF(VLOOKUP(Table6[[#This Row],[CAS No.]],'Toxicity Values'!B$4:C$244,2,FALSE)&gt; 0, Table6[[#This Row],[ Emission
Rate]]*0.0000143833*360*365*(1/(VLOOKUP(Table6[[#This Row],[CAS No.]],'Toxicity Values'!B$4:C$244,2,FALSE))), ""), "")</f>
        <v/>
      </c>
      <c r="G200" s="100"/>
      <c r="H200" s="37"/>
      <c r="I200" s="37"/>
      <c r="J200" s="37"/>
      <c r="K200" s="37"/>
      <c r="L200" s="37"/>
    </row>
    <row r="201" spans="1:16" ht="18.75">
      <c r="B201" s="127" t="s">
        <v>335</v>
      </c>
      <c r="C201" s="128">
        <v>13463393</v>
      </c>
      <c r="D201" s="110">
        <v>0</v>
      </c>
      <c r="E201" s="114" t="str">
        <f>IF(D201&gt;0, IF(VLOOKUP(Table6[[#This Row],[CAS No.]],'Toxicity Values'!B$4:D$244,3,FALSE)&gt;0, Table6[[#This Row],[ Emission
Rate]]*0.0000143833*360*Notes!$F$10*VLOOKUP(Table6[[#This Row],[CAS No.]],'Toxicity Values'!B$4:D$244,3,FALSE)*(1/70)*(1/1000)*(1/1000)*1000000*(365), ""), "")</f>
        <v/>
      </c>
      <c r="F201" s="114" t="str">
        <f>IF(D201&gt;0, IF(VLOOKUP(Table6[[#This Row],[CAS No.]],'Toxicity Values'!B$4:C$244,2,FALSE)&gt; 0, Table6[[#This Row],[ Emission
Rate]]*0.0000143833*360*365*(1/(VLOOKUP(Table6[[#This Row],[CAS No.]],'Toxicity Values'!B$4:C$244,2,FALSE))), ""), "")</f>
        <v/>
      </c>
      <c r="G201" s="100"/>
      <c r="H201" s="37"/>
      <c r="I201" s="37"/>
      <c r="J201" s="37"/>
      <c r="K201" s="37"/>
      <c r="L201" s="37"/>
    </row>
    <row r="202" spans="1:16" ht="18.75">
      <c r="B202" s="127" t="s">
        <v>336</v>
      </c>
      <c r="C202" s="128">
        <v>12054487</v>
      </c>
      <c r="D202" s="110">
        <v>0</v>
      </c>
      <c r="E202" s="114" t="str">
        <f>IF(D202&gt;0, IF(VLOOKUP(Table6[[#This Row],[CAS No.]],'Toxicity Values'!B$4:D$244,3,FALSE)&gt;0, Table6[[#This Row],[ Emission
Rate]]*0.0000143833*360*Notes!$F$10*VLOOKUP(Table6[[#This Row],[CAS No.]],'Toxicity Values'!B$4:D$244,3,FALSE)*(1/70)*(1/1000)*(1/1000)*1000000*(365), ""), "")</f>
        <v/>
      </c>
      <c r="F202" s="114" t="str">
        <f>IF(D202&gt;0, IF(VLOOKUP(Table6[[#This Row],[CAS No.]],'Toxicity Values'!B$4:C$244,2,FALSE)&gt; 0, Table6[[#This Row],[ Emission
Rate]]*0.0000143833*360*365*(1/(VLOOKUP(Table6[[#This Row],[CAS No.]],'Toxicity Values'!B$4:C$244,2,FALSE))), ""), "")</f>
        <v/>
      </c>
      <c r="G202" s="100"/>
      <c r="H202" s="37"/>
      <c r="I202" s="37"/>
      <c r="J202" s="37"/>
      <c r="K202" s="37"/>
      <c r="L202" s="37"/>
    </row>
    <row r="203" spans="1:16" ht="18.75">
      <c r="B203" s="127" t="s">
        <v>337</v>
      </c>
      <c r="C203" s="128">
        <v>1271289</v>
      </c>
      <c r="D203" s="110">
        <v>0</v>
      </c>
      <c r="E203" s="114" t="str">
        <f>IF(D203&gt;0, IF(VLOOKUP(Table6[[#This Row],[CAS No.]],'Toxicity Values'!B$4:D$244,3,FALSE)&gt;0, Table6[[#This Row],[ Emission
Rate]]*0.0000143833*360*Notes!$F$10*VLOOKUP(Table6[[#This Row],[CAS No.]],'Toxicity Values'!B$4:D$244,3,FALSE)*(1/70)*(1/1000)*(1/1000)*1000000*(365), ""), "")</f>
        <v/>
      </c>
      <c r="F203" s="114" t="str">
        <f>IF(D203&gt;0, IF(VLOOKUP(Table6[[#This Row],[CAS No.]],'Toxicity Values'!B$4:C$244,2,FALSE)&gt; 0, Table6[[#This Row],[ Emission
Rate]]*0.0000143833*360*365*(1/(VLOOKUP(Table6[[#This Row],[CAS No.]],'Toxicity Values'!B$4:C$244,2,FALSE))), ""), "")</f>
        <v/>
      </c>
      <c r="G203" s="100"/>
      <c r="H203" s="37"/>
      <c r="I203" s="37"/>
      <c r="J203" s="37"/>
      <c r="K203" s="37"/>
      <c r="L203" s="37"/>
    </row>
    <row r="204" spans="1:16" ht="18.75">
      <c r="B204" s="127" t="s">
        <v>214</v>
      </c>
      <c r="C204" s="128">
        <v>1313991</v>
      </c>
      <c r="D204" s="110">
        <v>0</v>
      </c>
      <c r="E204" s="114" t="str">
        <f>IF(D204&gt;0, IF(VLOOKUP(Table6[[#This Row],[CAS No.]],'Toxicity Values'!B$4:D$244,3,FALSE)&gt;0, Table6[[#This Row],[ Emission
Rate]]*0.0000143833*360*Notes!$F$10*VLOOKUP(Table6[[#This Row],[CAS No.]],'Toxicity Values'!B$4:D$244,3,FALSE)*(1/70)*(1/1000)*(1/1000)*1000000*(365), ""), "")</f>
        <v/>
      </c>
      <c r="F204" s="114" t="str">
        <f>IF(D204&gt;0, IF(VLOOKUP(Table6[[#This Row],[CAS No.]],'Toxicity Values'!B$4:C$244,2,FALSE)&gt; 0, Table6[[#This Row],[ Emission
Rate]]*0.0000143833*360*365*(1/(VLOOKUP(Table6[[#This Row],[CAS No.]],'Toxicity Values'!B$4:C$244,2,FALSE))), ""), "")</f>
        <v/>
      </c>
      <c r="G204" s="100"/>
      <c r="H204" s="37"/>
      <c r="I204" s="37"/>
      <c r="J204" s="37"/>
      <c r="K204" s="37"/>
      <c r="L204" s="37"/>
    </row>
    <row r="205" spans="1:16" ht="18.75">
      <c r="B205" s="127" t="s">
        <v>215</v>
      </c>
      <c r="C205" s="128">
        <v>1146</v>
      </c>
      <c r="D205" s="110">
        <v>0</v>
      </c>
      <c r="E205" s="114" t="str">
        <f>IF(D205&gt;0, IF(VLOOKUP(Table6[[#This Row],[CAS No.]],'Toxicity Values'!B$4:D$244,3,FALSE)&gt;0, Table6[[#This Row],[ Emission
Rate]]*0.0000143833*360*Notes!$F$10*VLOOKUP(Table6[[#This Row],[CAS No.]],'Toxicity Values'!B$4:D$244,3,FALSE)*(1/70)*(1/1000)*(1/1000)*1000000*(365), ""), "")</f>
        <v/>
      </c>
      <c r="F205" s="114" t="str">
        <f>IF(D205&gt;0, IF(VLOOKUP(Table6[[#This Row],[CAS No.]],'Toxicity Values'!B$4:C$244,2,FALSE)&gt; 0, Table6[[#This Row],[ Emission
Rate]]*0.0000143833*360*365*(1/(VLOOKUP(Table6[[#This Row],[CAS No.]],'Toxicity Values'!B$4:C$244,2,FALSE))), ""), "")</f>
        <v/>
      </c>
      <c r="G205" s="100"/>
      <c r="H205" s="37"/>
      <c r="I205" s="37"/>
      <c r="J205" s="37"/>
      <c r="K205" s="37"/>
      <c r="L205" s="37"/>
    </row>
    <row r="206" spans="1:16" ht="18.75">
      <c r="B206" s="127" t="s">
        <v>216</v>
      </c>
      <c r="C206" s="128">
        <v>12035722</v>
      </c>
      <c r="D206" s="110">
        <v>0</v>
      </c>
      <c r="E206" s="114" t="str">
        <f>IF(D206&gt;0, IF(VLOOKUP(Table6[[#This Row],[CAS No.]],'Toxicity Values'!B$4:D$244,3,FALSE)&gt;0, Table6[[#This Row],[ Emission
Rate]]*0.0000143833*360*Notes!$F$10*VLOOKUP(Table6[[#This Row],[CAS No.]],'Toxicity Values'!B$4:D$244,3,FALSE)*(1/70)*(1/1000)*(1/1000)*1000000*(365), ""), "")</f>
        <v/>
      </c>
      <c r="F206" s="114" t="str">
        <f>IF(D206&gt;0, IF(VLOOKUP(Table6[[#This Row],[CAS No.]],'Toxicity Values'!B$4:C$244,2,FALSE)&gt; 0, Table6[[#This Row],[ Emission
Rate]]*0.0000143833*360*365*(1/(VLOOKUP(Table6[[#This Row],[CAS No.]],'Toxicity Values'!B$4:C$244,2,FALSE))), ""), "")</f>
        <v/>
      </c>
      <c r="G206" s="100"/>
      <c r="H206" s="37"/>
      <c r="I206" s="37"/>
      <c r="J206" s="37"/>
      <c r="K206" s="37"/>
      <c r="L206" s="37"/>
    </row>
    <row r="207" spans="1:16" ht="18.75">
      <c r="B207" s="127" t="s">
        <v>217</v>
      </c>
      <c r="C207" s="128">
        <v>7697372</v>
      </c>
      <c r="D207" s="110">
        <v>0</v>
      </c>
      <c r="E207" s="114" t="str">
        <f>IF(D207&gt;0, IF(VLOOKUP(Table6[[#This Row],[CAS No.]],'Toxicity Values'!B$4:D$244,3,FALSE)&gt;0, Table6[[#This Row],[ Emission
Rate]]*0.0000143833*360*Notes!$F$10*VLOOKUP(Table6[[#This Row],[CAS No.]],'Toxicity Values'!B$4:D$244,3,FALSE)*(1/70)*(1/1000)*(1/1000)*1000000*(365), ""), "")</f>
        <v/>
      </c>
      <c r="F207" s="114" t="str">
        <f>IF(D207&gt;0, IF(VLOOKUP(Table6[[#This Row],[CAS No.]],'Toxicity Values'!B$4:C$244,2,FALSE)&gt; 0, Table6[[#This Row],[ Emission
Rate]]*0.0000143833*360*365*(1/(VLOOKUP(Table6[[#This Row],[CAS No.]],'Toxicity Values'!B$4:C$244,2,FALSE))), ""), "")</f>
        <v/>
      </c>
      <c r="G207" s="100"/>
      <c r="H207" s="37"/>
      <c r="I207" s="37"/>
      <c r="J207" s="37"/>
      <c r="K207" s="37"/>
      <c r="L207" s="37"/>
    </row>
    <row r="208" spans="1:16" ht="18.75">
      <c r="B208" s="127" t="s">
        <v>218</v>
      </c>
      <c r="C208" s="128">
        <v>10102440</v>
      </c>
      <c r="D208" s="110">
        <v>0</v>
      </c>
      <c r="E208" s="114" t="str">
        <f>IF(D208&gt;0, IF(VLOOKUP(Table6[[#This Row],[CAS No.]],'Toxicity Values'!B$4:D$244,3,FALSE)&gt;0, Table6[[#This Row],[ Emission
Rate]]*0.0000143833*360*Notes!$F$10*VLOOKUP(Table6[[#This Row],[CAS No.]],'Toxicity Values'!B$4:D$244,3,FALSE)*(1/70)*(1/1000)*(1/1000)*1000000*(365), ""), "")</f>
        <v/>
      </c>
      <c r="F208" s="114" t="str">
        <f>IF(D208&gt;0, IF(VLOOKUP(Table6[[#This Row],[CAS No.]],'Toxicity Values'!B$4:C$244,2,FALSE)&gt; 0, Table6[[#This Row],[ Emission
Rate]]*0.0000143833*360*365*(1/(VLOOKUP(Table6[[#This Row],[CAS No.]],'Toxicity Values'!B$4:C$244,2,FALSE))), ""), "")</f>
        <v/>
      </c>
      <c r="G208" s="100"/>
      <c r="H208" s="37"/>
      <c r="I208" s="37"/>
      <c r="J208" s="37"/>
      <c r="K208" s="37"/>
      <c r="L208" s="37"/>
    </row>
    <row r="209" spans="2:12" ht="18.75">
      <c r="B209" s="127" t="s">
        <v>331</v>
      </c>
      <c r="C209" s="128">
        <v>95487</v>
      </c>
      <c r="D209" s="110">
        <v>0</v>
      </c>
      <c r="E209" s="114" t="str">
        <f>IF(D209&gt;0, IF(VLOOKUP(Table6[[#This Row],[CAS No.]],'Toxicity Values'!B$4:D$244,3,FALSE)&gt;0, Table6[[#This Row],[ Emission
Rate]]*0.0000143833*360*Notes!$F$10*VLOOKUP(Table6[[#This Row],[CAS No.]],'Toxicity Values'!B$4:D$244,3,FALSE)*(1/70)*(1/1000)*(1/1000)*1000000*(365), ""), "")</f>
        <v/>
      </c>
      <c r="F209" s="114" t="str">
        <f>IF(D209&gt;0, IF(VLOOKUP(Table6[[#This Row],[CAS No.]],'Toxicity Values'!B$4:C$244,2,FALSE)&gt; 0, Table6[[#This Row],[ Emission
Rate]]*0.0000143833*360*365*(1/(VLOOKUP(Table6[[#This Row],[CAS No.]],'Toxicity Values'!B$4:C$244,2,FALSE))), ""), "")</f>
        <v/>
      </c>
      <c r="G209" s="100"/>
      <c r="H209" s="37"/>
      <c r="I209" s="37"/>
      <c r="J209" s="37"/>
      <c r="K209" s="37"/>
      <c r="L209" s="37"/>
    </row>
    <row r="210" spans="2:12" ht="18.75">
      <c r="B210" s="127" t="s">
        <v>8</v>
      </c>
      <c r="C210" s="128">
        <v>95476</v>
      </c>
      <c r="D210" s="110">
        <v>0</v>
      </c>
      <c r="E210" s="114" t="str">
        <f>IF(D210&gt;0, IF(VLOOKUP(Table6[[#This Row],[CAS No.]],'Toxicity Values'!B$4:D$244,3,FALSE)&gt;0, Table6[[#This Row],[ Emission
Rate]]*0.0000143833*360*Notes!$F$10*VLOOKUP(Table6[[#This Row],[CAS No.]],'Toxicity Values'!B$4:D$244,3,FALSE)*(1/70)*(1/1000)*(1/1000)*1000000*(365), ""), "")</f>
        <v/>
      </c>
      <c r="F210" s="114" t="str">
        <f>IF(D210&gt;0, IF(VLOOKUP(Table6[[#This Row],[CAS No.]],'Toxicity Values'!B$4:C$244,2,FALSE)&gt; 0, Table6[[#This Row],[ Emission
Rate]]*0.0000143833*360*365*(1/(VLOOKUP(Table6[[#This Row],[CAS No.]],'Toxicity Values'!B$4:C$244,2,FALSE))), ""), "")</f>
        <v/>
      </c>
      <c r="G210" s="100"/>
      <c r="H210" s="37"/>
      <c r="I210" s="37"/>
      <c r="J210" s="37"/>
      <c r="K210" s="37"/>
      <c r="L210" s="37"/>
    </row>
    <row r="211" spans="2:12" ht="18.75">
      <c r="B211" s="127" t="s">
        <v>219</v>
      </c>
      <c r="C211" s="128">
        <v>8014957</v>
      </c>
      <c r="D211" s="110">
        <v>0</v>
      </c>
      <c r="E211" s="114" t="str">
        <f>IF(D211&gt;0, IF(VLOOKUP(Table6[[#This Row],[CAS No.]],'Toxicity Values'!B$4:D$244,3,FALSE)&gt;0, Table6[[#This Row],[ Emission
Rate]]*0.0000143833*360*Notes!$F$10*VLOOKUP(Table6[[#This Row],[CAS No.]],'Toxicity Values'!B$4:D$244,3,FALSE)*(1/70)*(1/1000)*(1/1000)*1000000*(365), ""), "")</f>
        <v/>
      </c>
      <c r="F211" s="114" t="str">
        <f>IF(D211&gt;0, IF(VLOOKUP(Table6[[#This Row],[CAS No.]],'Toxicity Values'!B$4:C$244,2,FALSE)&gt; 0, Table6[[#This Row],[ Emission
Rate]]*0.0000143833*360*365*(1/(VLOOKUP(Table6[[#This Row],[CAS No.]],'Toxicity Values'!B$4:C$244,2,FALSE))), ""), "")</f>
        <v/>
      </c>
      <c r="G211" s="100"/>
      <c r="H211" s="37"/>
      <c r="I211" s="37"/>
      <c r="J211" s="37"/>
      <c r="K211" s="37"/>
      <c r="L211" s="37"/>
    </row>
    <row r="212" spans="2:12" ht="18.75">
      <c r="B212" s="127" t="s">
        <v>220</v>
      </c>
      <c r="C212" s="128">
        <v>10028156</v>
      </c>
      <c r="D212" s="110">
        <v>0</v>
      </c>
      <c r="E212" s="114" t="str">
        <f>IF(D212&gt;0, IF(VLOOKUP(Table6[[#This Row],[CAS No.]],'Toxicity Values'!B$4:D$244,3,FALSE)&gt;0, Table6[[#This Row],[ Emission
Rate]]*0.0000143833*360*Notes!$F$10*VLOOKUP(Table6[[#This Row],[CAS No.]],'Toxicity Values'!B$4:D$244,3,FALSE)*(1/70)*(1/1000)*(1/1000)*1000000*(365), ""), "")</f>
        <v/>
      </c>
      <c r="F212" s="114" t="str">
        <f>IF(D212&gt;0, IF(VLOOKUP(Table6[[#This Row],[CAS No.]],'Toxicity Values'!B$4:C$244,2,FALSE)&gt; 0, Table6[[#This Row],[ Emission
Rate]]*0.0000143833*360*365*(1/(VLOOKUP(Table6[[#This Row],[CAS No.]],'Toxicity Values'!B$4:C$244,2,FALSE))), ""), "")</f>
        <v/>
      </c>
      <c r="G212" s="100"/>
      <c r="H212" s="37"/>
      <c r="I212" s="37"/>
      <c r="J212" s="37"/>
      <c r="K212" s="37"/>
      <c r="L212" s="37"/>
    </row>
    <row r="213" spans="2:12" ht="18.75">
      <c r="B213" s="127" t="s">
        <v>221</v>
      </c>
      <c r="C213" s="128">
        <v>95692</v>
      </c>
      <c r="D213" s="110">
        <v>0</v>
      </c>
      <c r="E213" s="114" t="str">
        <f>IF(D213&gt;0, IF(VLOOKUP(Table6[[#This Row],[CAS No.]],'Toxicity Values'!B$4:D$244,3,FALSE)&gt;0, Table6[[#This Row],[ Emission
Rate]]*0.0000143833*360*Notes!$F$10*VLOOKUP(Table6[[#This Row],[CAS No.]],'Toxicity Values'!B$4:D$244,3,FALSE)*(1/70)*(1/1000)*(1/1000)*1000000*(365), ""), "")</f>
        <v/>
      </c>
      <c r="F213" s="114" t="str">
        <f>IF(D213&gt;0, IF(VLOOKUP(Table6[[#This Row],[CAS No.]],'Toxicity Values'!B$4:C$244,2,FALSE)&gt; 0, Table6[[#This Row],[ Emission
Rate]]*0.0000143833*360*365*(1/(VLOOKUP(Table6[[#This Row],[CAS No.]],'Toxicity Values'!B$4:C$244,2,FALSE))), ""), "")</f>
        <v/>
      </c>
      <c r="G213" s="100"/>
      <c r="H213" s="37"/>
      <c r="I213" s="37"/>
      <c r="J213" s="37"/>
      <c r="K213" s="37"/>
      <c r="L213" s="37"/>
    </row>
    <row r="214" spans="2:12" ht="18.75">
      <c r="B214" s="127" t="s">
        <v>222</v>
      </c>
      <c r="C214" s="128">
        <v>120718</v>
      </c>
      <c r="D214" s="110">
        <v>0</v>
      </c>
      <c r="E214" s="114" t="str">
        <f>IF(D214&gt;0, IF(VLOOKUP(Table6[[#This Row],[CAS No.]],'Toxicity Values'!B$4:D$244,3,FALSE)&gt;0, Table6[[#This Row],[ Emission
Rate]]*0.0000143833*360*Notes!$F$10*VLOOKUP(Table6[[#This Row],[CAS No.]],'Toxicity Values'!B$4:D$244,3,FALSE)*(1/70)*(1/1000)*(1/1000)*1000000*(365), ""), "")</f>
        <v/>
      </c>
      <c r="F214" s="114" t="str">
        <f>IF(D214&gt;0, IF(VLOOKUP(Table6[[#This Row],[CAS No.]],'Toxicity Values'!B$4:C$244,2,FALSE)&gt; 0, Table6[[#This Row],[ Emission
Rate]]*0.0000143833*360*365*(1/(VLOOKUP(Table6[[#This Row],[CAS No.]],'Toxicity Values'!B$4:C$244,2,FALSE))), ""), "")</f>
        <v/>
      </c>
      <c r="G214" s="100"/>
      <c r="H214" s="37"/>
      <c r="I214" s="37"/>
      <c r="J214" s="37"/>
      <c r="K214" s="37"/>
      <c r="L214" s="37"/>
    </row>
    <row r="215" spans="2:12" ht="18.75">
      <c r="B215" s="127" t="s">
        <v>332</v>
      </c>
      <c r="C215" s="128">
        <v>106445</v>
      </c>
      <c r="D215" s="110">
        <v>0</v>
      </c>
      <c r="E215" s="114" t="str">
        <f>IF(D215&gt;0, IF(VLOOKUP(Table6[[#This Row],[CAS No.]],'Toxicity Values'!B$4:D$244,3,FALSE)&gt;0, Table6[[#This Row],[ Emission
Rate]]*0.0000143833*360*Notes!$F$10*VLOOKUP(Table6[[#This Row],[CAS No.]],'Toxicity Values'!B$4:D$244,3,FALSE)*(1/70)*(1/1000)*(1/1000)*1000000*(365), ""), "")</f>
        <v/>
      </c>
      <c r="F215" s="114" t="str">
        <f>IF(D215&gt;0, IF(VLOOKUP(Table6[[#This Row],[CAS No.]],'Toxicity Values'!B$4:C$244,2,FALSE)&gt; 0, Table6[[#This Row],[ Emission
Rate]]*0.0000143833*360*365*(1/(VLOOKUP(Table6[[#This Row],[CAS No.]],'Toxicity Values'!B$4:C$244,2,FALSE))), ""), "")</f>
        <v/>
      </c>
      <c r="G215" s="100"/>
      <c r="H215" s="37"/>
      <c r="I215" s="37"/>
      <c r="J215" s="37"/>
      <c r="K215" s="37"/>
      <c r="L215" s="37"/>
    </row>
    <row r="216" spans="2:12" ht="18.75">
      <c r="B216" s="127" t="s">
        <v>223</v>
      </c>
      <c r="C216" s="128">
        <v>156105</v>
      </c>
      <c r="D216" s="110">
        <v>0</v>
      </c>
      <c r="E216" s="114" t="str">
        <f>IF(D216&gt;0, IF(VLOOKUP(Table6[[#This Row],[CAS No.]],'Toxicity Values'!B$4:D$244,3,FALSE)&gt;0, Table6[[#This Row],[ Emission
Rate]]*0.0000143833*360*Notes!$F$10*VLOOKUP(Table6[[#This Row],[CAS No.]],'Toxicity Values'!B$4:D$244,3,FALSE)*(1/70)*(1/1000)*(1/1000)*1000000*(365), ""), "")</f>
        <v/>
      </c>
      <c r="F216" s="114" t="str">
        <f>IF(D216&gt;0, IF(VLOOKUP(Table6[[#This Row],[CAS No.]],'Toxicity Values'!B$4:C$244,2,FALSE)&gt; 0, Table6[[#This Row],[ Emission
Rate]]*0.0000143833*360*365*(1/(VLOOKUP(Table6[[#This Row],[CAS No.]],'Toxicity Values'!B$4:C$244,2,FALSE))), ""), "")</f>
        <v/>
      </c>
      <c r="G216" s="100"/>
      <c r="H216" s="37"/>
      <c r="I216" s="37"/>
      <c r="J216" s="37"/>
      <c r="K216" s="37"/>
      <c r="L216" s="37"/>
    </row>
    <row r="217" spans="2:12" ht="18.75">
      <c r="B217" s="127" t="s">
        <v>9</v>
      </c>
      <c r="C217" s="128">
        <v>106423</v>
      </c>
      <c r="D217" s="110">
        <v>0</v>
      </c>
      <c r="E217" s="114" t="str">
        <f>IF(D217&gt;0, IF(VLOOKUP(Table6[[#This Row],[CAS No.]],'Toxicity Values'!B$4:D$244,3,FALSE)&gt;0, Table6[[#This Row],[ Emission
Rate]]*0.0000143833*360*Notes!$F$10*VLOOKUP(Table6[[#This Row],[CAS No.]],'Toxicity Values'!B$4:D$244,3,FALSE)*(1/70)*(1/1000)*(1/1000)*1000000*(365), ""), "")</f>
        <v/>
      </c>
      <c r="F217" s="114" t="str">
        <f>IF(D217&gt;0, IF(VLOOKUP(Table6[[#This Row],[CAS No.]],'Toxicity Values'!B$4:C$244,2,FALSE)&gt; 0, Table6[[#This Row],[ Emission
Rate]]*0.0000143833*360*365*(1/(VLOOKUP(Table6[[#This Row],[CAS No.]],'Toxicity Values'!B$4:C$244,2,FALSE))), ""), "")</f>
        <v/>
      </c>
      <c r="G217" s="100"/>
      <c r="H217" s="37"/>
      <c r="I217" s="37"/>
      <c r="J217" s="37"/>
      <c r="K217" s="37"/>
      <c r="L217" s="37"/>
    </row>
    <row r="218" spans="2:12" ht="18.75">
      <c r="B218" s="127" t="s">
        <v>224</v>
      </c>
      <c r="C218" s="128">
        <v>87865</v>
      </c>
      <c r="D218" s="110">
        <v>0</v>
      </c>
      <c r="E218" s="114" t="str">
        <f>IF(D218&gt;0, IF(VLOOKUP(Table6[[#This Row],[CAS No.]],'Toxicity Values'!B$4:D$244,3,FALSE)&gt;0, Table6[[#This Row],[ Emission
Rate]]*0.0000143833*360*Notes!$F$10*VLOOKUP(Table6[[#This Row],[CAS No.]],'Toxicity Values'!B$4:D$244,3,FALSE)*(1/70)*(1/1000)*(1/1000)*1000000*(365), ""), "")</f>
        <v/>
      </c>
      <c r="F218" s="114" t="str">
        <f>IF(D218&gt;0, IF(VLOOKUP(Table6[[#This Row],[CAS No.]],'Toxicity Values'!B$4:C$244,2,FALSE)&gt; 0, Table6[[#This Row],[ Emission
Rate]]*0.0000143833*360*365*(1/(VLOOKUP(Table6[[#This Row],[CAS No.]],'Toxicity Values'!B$4:C$244,2,FALSE))), ""), "")</f>
        <v/>
      </c>
      <c r="G218" s="100"/>
      <c r="H218" s="37"/>
      <c r="I218" s="37"/>
      <c r="J218" s="37"/>
      <c r="K218" s="37"/>
      <c r="L218" s="37"/>
    </row>
    <row r="219" spans="2:12" ht="18.75">
      <c r="B219" s="127" t="s">
        <v>368</v>
      </c>
      <c r="C219" s="128">
        <v>127184</v>
      </c>
      <c r="D219" s="110">
        <v>0</v>
      </c>
      <c r="E219" s="114" t="str">
        <f>IF(D219&gt;0, IF(VLOOKUP(Table6[[#This Row],[CAS No.]],'Toxicity Values'!B$4:D$244,3,FALSE)&gt;0, Table6[[#This Row],[ Emission
Rate]]*0.0000143833*360*Notes!$F$10*VLOOKUP(Table6[[#This Row],[CAS No.]],'Toxicity Values'!B$4:D$244,3,FALSE)*(1/70)*(1/1000)*(1/1000)*1000000*(365), ""), "")</f>
        <v/>
      </c>
      <c r="F219" s="114" t="str">
        <f>IF(D219&gt;0, IF(VLOOKUP(Table6[[#This Row],[CAS No.]],'Toxicity Values'!B$4:C$244,2,FALSE)&gt; 0, Table6[[#This Row],[ Emission
Rate]]*0.0000143833*360*365*(1/(VLOOKUP(Table6[[#This Row],[CAS No.]],'Toxicity Values'!B$4:C$244,2,FALSE))), ""), "")</f>
        <v/>
      </c>
      <c r="G219" s="100"/>
      <c r="H219" s="37"/>
      <c r="I219" s="37"/>
      <c r="J219" s="37"/>
      <c r="K219" s="37"/>
      <c r="L219" s="37"/>
    </row>
    <row r="220" spans="2:12" ht="18.75">
      <c r="B220" s="127" t="s">
        <v>225</v>
      </c>
      <c r="C220" s="128">
        <v>108952</v>
      </c>
      <c r="D220" s="110">
        <v>0</v>
      </c>
      <c r="E220" s="114" t="str">
        <f>IF(D220&gt;0, IF(VLOOKUP(Table6[[#This Row],[CAS No.]],'Toxicity Values'!B$4:D$244,3,FALSE)&gt;0, Table6[[#This Row],[ Emission
Rate]]*0.0000143833*360*Notes!$F$10*VLOOKUP(Table6[[#This Row],[CAS No.]],'Toxicity Values'!B$4:D$244,3,FALSE)*(1/70)*(1/1000)*(1/1000)*1000000*(365), ""), "")</f>
        <v/>
      </c>
      <c r="F220" s="114" t="str">
        <f>IF(D220&gt;0, IF(VLOOKUP(Table6[[#This Row],[CAS No.]],'Toxicity Values'!B$4:C$244,2,FALSE)&gt; 0, Table6[[#This Row],[ Emission
Rate]]*0.0000143833*360*365*(1/(VLOOKUP(Table6[[#This Row],[CAS No.]],'Toxicity Values'!B$4:C$244,2,FALSE))), ""), "")</f>
        <v/>
      </c>
      <c r="G220" s="100"/>
      <c r="H220" s="37"/>
      <c r="I220" s="37"/>
      <c r="J220" s="37"/>
      <c r="K220" s="37"/>
      <c r="L220" s="37"/>
    </row>
    <row r="221" spans="2:12" ht="18.75">
      <c r="B221" s="127" t="s">
        <v>226</v>
      </c>
      <c r="C221" s="128">
        <v>75445</v>
      </c>
      <c r="D221" s="110">
        <v>0</v>
      </c>
      <c r="E221" s="114" t="str">
        <f>IF(D221&gt;0, IF(VLOOKUP(Table6[[#This Row],[CAS No.]],'Toxicity Values'!B$4:D$244,3,FALSE)&gt;0, Table6[[#This Row],[ Emission
Rate]]*0.0000143833*360*Notes!$F$10*VLOOKUP(Table6[[#This Row],[CAS No.]],'Toxicity Values'!B$4:D$244,3,FALSE)*(1/70)*(1/1000)*(1/1000)*1000000*(365), ""), "")</f>
        <v/>
      </c>
      <c r="F221" s="114" t="str">
        <f>IF(D221&gt;0, IF(VLOOKUP(Table6[[#This Row],[CAS No.]],'Toxicity Values'!B$4:C$244,2,FALSE)&gt; 0, Table6[[#This Row],[ Emission
Rate]]*0.0000143833*360*365*(1/(VLOOKUP(Table6[[#This Row],[CAS No.]],'Toxicity Values'!B$4:C$244,2,FALSE))), ""), "")</f>
        <v/>
      </c>
      <c r="G221" s="100"/>
      <c r="H221" s="37"/>
      <c r="I221" s="37"/>
      <c r="J221" s="37"/>
      <c r="K221" s="37"/>
      <c r="L221" s="37"/>
    </row>
    <row r="222" spans="2:12" ht="18.75">
      <c r="B222" s="127" t="s">
        <v>227</v>
      </c>
      <c r="C222" s="128">
        <v>7803512</v>
      </c>
      <c r="D222" s="110">
        <v>0</v>
      </c>
      <c r="E222" s="114" t="str">
        <f>IF(D222&gt;0, IF(VLOOKUP(Table6[[#This Row],[CAS No.]],'Toxicity Values'!B$4:D$244,3,FALSE)&gt;0, Table6[[#This Row],[ Emission
Rate]]*0.0000143833*360*Notes!$F$10*VLOOKUP(Table6[[#This Row],[CAS No.]],'Toxicity Values'!B$4:D$244,3,FALSE)*(1/70)*(1/1000)*(1/1000)*1000000*(365), ""), "")</f>
        <v/>
      </c>
      <c r="F222" s="114" t="str">
        <f>IF(D222&gt;0, IF(VLOOKUP(Table6[[#This Row],[CAS No.]],'Toxicity Values'!B$4:C$244,2,FALSE)&gt; 0, Table6[[#This Row],[ Emission
Rate]]*0.0000143833*360*365*(1/(VLOOKUP(Table6[[#This Row],[CAS No.]],'Toxicity Values'!B$4:C$244,2,FALSE))), ""), "")</f>
        <v/>
      </c>
      <c r="G222" s="100"/>
      <c r="H222" s="37"/>
      <c r="I222" s="37"/>
      <c r="J222" s="37"/>
      <c r="K222" s="37"/>
      <c r="L222" s="37"/>
    </row>
    <row r="223" spans="2:12" ht="18.75">
      <c r="B223" s="127" t="s">
        <v>228</v>
      </c>
      <c r="C223" s="128">
        <v>7664382</v>
      </c>
      <c r="D223" s="110">
        <v>0</v>
      </c>
      <c r="E223" s="114" t="str">
        <f>IF(D223&gt;0, IF(VLOOKUP(Table6[[#This Row],[CAS No.]],'Toxicity Values'!B$4:D$244,3,FALSE)&gt;0, Table6[[#This Row],[ Emission
Rate]]*0.0000143833*360*Notes!$F$10*VLOOKUP(Table6[[#This Row],[CAS No.]],'Toxicity Values'!B$4:D$244,3,FALSE)*(1/70)*(1/1000)*(1/1000)*1000000*(365), ""), "")</f>
        <v/>
      </c>
      <c r="F223" s="114" t="str">
        <f>IF(D223&gt;0, IF(VLOOKUP(Table6[[#This Row],[CAS No.]],'Toxicity Values'!B$4:C$244,2,FALSE)&gt; 0, Table6[[#This Row],[ Emission
Rate]]*0.0000143833*360*365*(1/(VLOOKUP(Table6[[#This Row],[CAS No.]],'Toxicity Values'!B$4:C$244,2,FALSE))), ""), "")</f>
        <v/>
      </c>
      <c r="G223" s="100"/>
      <c r="H223" s="37"/>
      <c r="I223" s="37"/>
      <c r="J223" s="37"/>
      <c r="K223" s="37"/>
      <c r="L223" s="37"/>
    </row>
    <row r="224" spans="2:12" ht="18.75">
      <c r="B224" s="127" t="s">
        <v>229</v>
      </c>
      <c r="C224" s="128">
        <v>85449</v>
      </c>
      <c r="D224" s="110">
        <v>0</v>
      </c>
      <c r="E224" s="114" t="str">
        <f>IF(D224&gt;0, IF(VLOOKUP(Table6[[#This Row],[CAS No.]],'Toxicity Values'!B$4:D$244,3,FALSE)&gt;0, Table6[[#This Row],[ Emission
Rate]]*0.0000143833*360*Notes!$F$10*VLOOKUP(Table6[[#This Row],[CAS No.]],'Toxicity Values'!B$4:D$244,3,FALSE)*(1/70)*(1/1000)*(1/1000)*1000000*(365), ""), "")</f>
        <v/>
      </c>
      <c r="F224" s="114" t="str">
        <f>IF(D224&gt;0, IF(VLOOKUP(Table6[[#This Row],[CAS No.]],'Toxicity Values'!B$4:C$244,2,FALSE)&gt; 0, Table6[[#This Row],[ Emission
Rate]]*0.0000143833*360*365*(1/(VLOOKUP(Table6[[#This Row],[CAS No.]],'Toxicity Values'!B$4:C$244,2,FALSE))), ""), "")</f>
        <v/>
      </c>
      <c r="G224" s="100"/>
      <c r="H224" s="37"/>
      <c r="I224" s="37"/>
      <c r="J224" s="37"/>
      <c r="K224" s="37"/>
      <c r="L224" s="37"/>
    </row>
    <row r="225" spans="2:12" ht="18.75">
      <c r="B225" s="127" t="s">
        <v>230</v>
      </c>
      <c r="C225" s="128">
        <v>1336363</v>
      </c>
      <c r="D225" s="110">
        <v>0</v>
      </c>
      <c r="E225" s="114" t="str">
        <f>IF(D225&gt;0, IF(VLOOKUP(Table6[[#This Row],[CAS No.]],'Toxicity Values'!B$4:D$244,3,FALSE)&gt;0, Table6[[#This Row],[ Emission
Rate]]*0.0000143833*360*Notes!$F$10*VLOOKUP(Table6[[#This Row],[CAS No.]],'Toxicity Values'!B$4:D$244,3,FALSE)*(1/70)*(1/1000)*(1/1000)*1000000*(365), ""), "")</f>
        <v/>
      </c>
      <c r="F225" s="114" t="str">
        <f>IF(D225&gt;0, IF(VLOOKUP(Table6[[#This Row],[CAS No.]],'Toxicity Values'!B$4:C$244,2,FALSE)&gt; 0, Table6[[#This Row],[ Emission
Rate]]*0.0000143833*360*365*(1/(VLOOKUP(Table6[[#This Row],[CAS No.]],'Toxicity Values'!B$4:C$244,2,FALSE))), ""), "")</f>
        <v/>
      </c>
      <c r="G225" s="100"/>
      <c r="H225" s="37"/>
      <c r="I225" s="37"/>
      <c r="J225" s="37"/>
      <c r="K225" s="37"/>
      <c r="L225" s="37"/>
    </row>
    <row r="226" spans="2:12" ht="18.75">
      <c r="B226" s="127" t="s">
        <v>231</v>
      </c>
      <c r="C226" s="128">
        <v>7758012</v>
      </c>
      <c r="D226" s="110">
        <v>0</v>
      </c>
      <c r="E226" s="114" t="str">
        <f>IF(D226&gt;0, IF(VLOOKUP(Table6[[#This Row],[CAS No.]],'Toxicity Values'!B$4:D$244,3,FALSE)&gt;0, Table6[[#This Row],[ Emission
Rate]]*0.0000143833*360*Notes!$F$10*VLOOKUP(Table6[[#This Row],[CAS No.]],'Toxicity Values'!B$4:D$244,3,FALSE)*(1/70)*(1/1000)*(1/1000)*1000000*(365), ""), "")</f>
        <v/>
      </c>
      <c r="F226" s="114" t="str">
        <f>IF(D226&gt;0, IF(VLOOKUP(Table6[[#This Row],[CAS No.]],'Toxicity Values'!B$4:C$244,2,FALSE)&gt; 0, Table6[[#This Row],[ Emission
Rate]]*0.0000143833*360*365*(1/(VLOOKUP(Table6[[#This Row],[CAS No.]],'Toxicity Values'!B$4:C$244,2,FALSE))), ""), "")</f>
        <v/>
      </c>
      <c r="G226" s="100"/>
      <c r="H226" s="37"/>
      <c r="I226" s="37"/>
      <c r="J226" s="37"/>
      <c r="K226" s="37"/>
      <c r="L226" s="37"/>
    </row>
    <row r="227" spans="2:12" ht="18.75">
      <c r="B227" s="127" t="s">
        <v>232</v>
      </c>
      <c r="C227" s="128">
        <v>115071</v>
      </c>
      <c r="D227" s="110">
        <v>0</v>
      </c>
      <c r="E227" s="114" t="str">
        <f>IF(D227&gt;0, IF(VLOOKUP(Table6[[#This Row],[CAS No.]],'Toxicity Values'!B$4:D$244,3,FALSE)&gt;0, Table6[[#This Row],[ Emission
Rate]]*0.0000143833*360*Notes!$F$10*VLOOKUP(Table6[[#This Row],[CAS No.]],'Toxicity Values'!B$4:D$244,3,FALSE)*(1/70)*(1/1000)*(1/1000)*1000000*(365), ""), "")</f>
        <v/>
      </c>
      <c r="F227" s="114" t="str">
        <f>IF(D227&gt;0, IF(VLOOKUP(Table6[[#This Row],[CAS No.]],'Toxicity Values'!B$4:C$244,2,FALSE)&gt; 0, Table6[[#This Row],[ Emission
Rate]]*0.0000143833*360*365*(1/(VLOOKUP(Table6[[#This Row],[CAS No.]],'Toxicity Values'!B$4:C$244,2,FALSE))), ""), "")</f>
        <v/>
      </c>
      <c r="G227" s="100"/>
      <c r="H227" s="37"/>
      <c r="I227" s="37"/>
      <c r="J227" s="37"/>
      <c r="K227" s="37"/>
      <c r="L227" s="37"/>
    </row>
    <row r="228" spans="2:12" ht="18.75">
      <c r="B228" s="127" t="s">
        <v>233</v>
      </c>
      <c r="C228" s="128">
        <v>107982</v>
      </c>
      <c r="D228" s="110">
        <v>0</v>
      </c>
      <c r="E228" s="114" t="str">
        <f>IF(D228&gt;0, IF(VLOOKUP(Table6[[#This Row],[CAS No.]],'Toxicity Values'!B$4:D$244,3,FALSE)&gt;0, Table6[[#This Row],[ Emission
Rate]]*0.0000143833*360*Notes!$F$10*VLOOKUP(Table6[[#This Row],[CAS No.]],'Toxicity Values'!B$4:D$244,3,FALSE)*(1/70)*(1/1000)*(1/1000)*1000000*(365), ""), "")</f>
        <v/>
      </c>
      <c r="F228" s="114" t="str">
        <f>IF(D228&gt;0, IF(VLOOKUP(Table6[[#This Row],[CAS No.]],'Toxicity Values'!B$4:C$244,2,FALSE)&gt; 0, Table6[[#This Row],[ Emission
Rate]]*0.0000143833*360*365*(1/(VLOOKUP(Table6[[#This Row],[CAS No.]],'Toxicity Values'!B$4:C$244,2,FALSE))), ""), "")</f>
        <v/>
      </c>
      <c r="G228" s="100"/>
      <c r="H228" s="37"/>
      <c r="I228" s="37"/>
      <c r="J228" s="37"/>
      <c r="K228" s="37"/>
      <c r="L228" s="37"/>
    </row>
    <row r="229" spans="2:12" ht="18.75">
      <c r="B229" s="127" t="s">
        <v>234</v>
      </c>
      <c r="C229" s="128">
        <v>75569</v>
      </c>
      <c r="D229" s="110">
        <v>0</v>
      </c>
      <c r="E229" s="114" t="str">
        <f>IF(D229&gt;0, IF(VLOOKUP(Table6[[#This Row],[CAS No.]],'Toxicity Values'!B$4:D$244,3,FALSE)&gt;0, Table6[[#This Row],[ Emission
Rate]]*0.0000143833*360*Notes!$F$10*VLOOKUP(Table6[[#This Row],[CAS No.]],'Toxicity Values'!B$4:D$244,3,FALSE)*(1/70)*(1/1000)*(1/1000)*1000000*(365), ""), "")</f>
        <v/>
      </c>
      <c r="F229" s="114" t="str">
        <f>IF(D229&gt;0, IF(VLOOKUP(Table6[[#This Row],[CAS No.]],'Toxicity Values'!B$4:C$244,2,FALSE)&gt; 0, Table6[[#This Row],[ Emission
Rate]]*0.0000143833*360*365*(1/(VLOOKUP(Table6[[#This Row],[CAS No.]],'Toxicity Values'!B$4:C$244,2,FALSE))), ""), "")</f>
        <v/>
      </c>
      <c r="G229" s="100"/>
      <c r="H229" s="37"/>
      <c r="I229" s="37"/>
      <c r="J229" s="37"/>
      <c r="K229" s="37"/>
      <c r="L229" s="37"/>
    </row>
    <row r="230" spans="2:12" ht="18.75">
      <c r="B230" s="127" t="s">
        <v>235</v>
      </c>
      <c r="C230" s="128">
        <v>7782492</v>
      </c>
      <c r="D230" s="110">
        <v>0</v>
      </c>
      <c r="E230" s="114" t="str">
        <f>IF(D230&gt;0, IF(VLOOKUP(Table6[[#This Row],[CAS No.]],'Toxicity Values'!B$4:D$244,3,FALSE)&gt;0, Table6[[#This Row],[ Emission
Rate]]*0.0000143833*360*Notes!$F$10*VLOOKUP(Table6[[#This Row],[CAS No.]],'Toxicity Values'!B$4:D$244,3,FALSE)*(1/70)*(1/1000)*(1/1000)*1000000*(365), ""), "")</f>
        <v/>
      </c>
      <c r="F230" s="114" t="str">
        <f>IF(D230&gt;0, IF(VLOOKUP(Table6[[#This Row],[CAS No.]],'Toxicity Values'!B$4:C$244,2,FALSE)&gt; 0, Table6[[#This Row],[ Emission
Rate]]*0.0000143833*360*365*(1/(VLOOKUP(Table6[[#This Row],[CAS No.]],'Toxicity Values'!B$4:C$244,2,FALSE))), ""), "")</f>
        <v/>
      </c>
      <c r="G230" s="100"/>
      <c r="H230" s="37"/>
      <c r="I230" s="37"/>
      <c r="J230" s="37"/>
      <c r="K230" s="37"/>
      <c r="L230" s="37"/>
    </row>
    <row r="231" spans="2:12" ht="18.75">
      <c r="B231" s="127" t="s">
        <v>6</v>
      </c>
      <c r="C231" s="128">
        <v>7446346</v>
      </c>
      <c r="D231" s="110">
        <v>0</v>
      </c>
      <c r="E231" s="114" t="str">
        <f>IF(D231&gt;0, IF(VLOOKUP(Table6[[#This Row],[CAS No.]],'Toxicity Values'!B$4:D$244,3,FALSE)&gt;0, Table6[[#This Row],[ Emission
Rate]]*0.0000143833*360*Notes!$F$10*VLOOKUP(Table6[[#This Row],[CAS No.]],'Toxicity Values'!B$4:D$244,3,FALSE)*(1/70)*(1/1000)*(1/1000)*1000000*(365), ""), "")</f>
        <v/>
      </c>
      <c r="F231" s="114" t="str">
        <f>IF(D231&gt;0, IF(VLOOKUP(Table6[[#This Row],[CAS No.]],'Toxicity Values'!B$4:C$244,2,FALSE)&gt; 0, Table6[[#This Row],[ Emission
Rate]]*0.0000143833*360*365*(1/(VLOOKUP(Table6[[#This Row],[CAS No.]],'Toxicity Values'!B$4:C$244,2,FALSE))), ""), "")</f>
        <v/>
      </c>
      <c r="G231" s="100"/>
      <c r="H231" s="37"/>
      <c r="I231" s="37"/>
      <c r="J231" s="37"/>
      <c r="K231" s="37"/>
      <c r="L231" s="37"/>
    </row>
    <row r="232" spans="2:12" ht="18.75">
      <c r="B232" s="127" t="s">
        <v>236</v>
      </c>
      <c r="C232" s="128">
        <v>7631869</v>
      </c>
      <c r="D232" s="110">
        <v>0</v>
      </c>
      <c r="E232" s="114" t="str">
        <f>IF(D232&gt;0, IF(VLOOKUP(Table6[[#This Row],[CAS No.]],'Toxicity Values'!B$4:D$244,3,FALSE)&gt;0, Table6[[#This Row],[ Emission
Rate]]*0.0000143833*360*Notes!$F$10*VLOOKUP(Table6[[#This Row],[CAS No.]],'Toxicity Values'!B$4:D$244,3,FALSE)*(1/70)*(1/1000)*(1/1000)*1000000*(365), ""), "")</f>
        <v/>
      </c>
      <c r="F232" s="114" t="str">
        <f>IF(D232&gt;0, IF(VLOOKUP(Table6[[#This Row],[CAS No.]],'Toxicity Values'!B$4:C$244,2,FALSE)&gt; 0, Table6[[#This Row],[ Emission
Rate]]*0.0000143833*360*365*(1/(VLOOKUP(Table6[[#This Row],[CAS No.]],'Toxicity Values'!B$4:C$244,2,FALSE))), ""), "")</f>
        <v/>
      </c>
      <c r="G232" s="100"/>
      <c r="H232" s="37"/>
      <c r="I232" s="37"/>
      <c r="J232" s="37"/>
      <c r="K232" s="37"/>
      <c r="L232" s="37"/>
    </row>
    <row r="233" spans="2:12" ht="18.75">
      <c r="B233" s="127" t="s">
        <v>237</v>
      </c>
      <c r="C233" s="128">
        <v>1310732</v>
      </c>
      <c r="D233" s="110">
        <v>0</v>
      </c>
      <c r="E233" s="114" t="str">
        <f>IF(D233&gt;0, IF(VLOOKUP(Table6[[#This Row],[CAS No.]],'Toxicity Values'!B$4:D$244,3,FALSE)&gt;0, Table6[[#This Row],[ Emission
Rate]]*0.0000143833*360*Notes!$F$10*VLOOKUP(Table6[[#This Row],[CAS No.]],'Toxicity Values'!B$4:D$244,3,FALSE)*(1/70)*(1/1000)*(1/1000)*1000000*(365), ""), "")</f>
        <v/>
      </c>
      <c r="F233" s="114" t="str">
        <f>IF(D233&gt;0, IF(VLOOKUP(Table6[[#This Row],[CAS No.]],'Toxicity Values'!B$4:C$244,2,FALSE)&gt; 0, Table6[[#This Row],[ Emission
Rate]]*0.0000143833*360*365*(1/(VLOOKUP(Table6[[#This Row],[CAS No.]],'Toxicity Values'!B$4:C$244,2,FALSE))), ""), "")</f>
        <v/>
      </c>
      <c r="G233" s="100"/>
      <c r="H233" s="37"/>
      <c r="I233" s="37"/>
      <c r="J233" s="37"/>
      <c r="K233" s="37"/>
      <c r="L233" s="37"/>
    </row>
    <row r="234" spans="2:12" ht="18.75">
      <c r="B234" s="127" t="s">
        <v>238</v>
      </c>
      <c r="C234" s="128">
        <v>100425</v>
      </c>
      <c r="D234" s="110">
        <v>0</v>
      </c>
      <c r="E234" s="114" t="str">
        <f>IF(D234&gt;0, IF(VLOOKUP(Table6[[#This Row],[CAS No.]],'Toxicity Values'!B$4:D$244,3,FALSE)&gt;0, Table6[[#This Row],[ Emission
Rate]]*0.0000143833*360*Notes!$F$10*VLOOKUP(Table6[[#This Row],[CAS No.]],'Toxicity Values'!B$4:D$244,3,FALSE)*(1/70)*(1/1000)*(1/1000)*1000000*(365), ""), "")</f>
        <v/>
      </c>
      <c r="F234" s="114" t="str">
        <f>IF(D234&gt;0, IF(VLOOKUP(Table6[[#This Row],[CAS No.]],'Toxicity Values'!B$4:C$244,2,FALSE)&gt; 0, Table6[[#This Row],[ Emission
Rate]]*0.0000143833*360*365*(1/(VLOOKUP(Table6[[#This Row],[CAS No.]],'Toxicity Values'!B$4:C$244,2,FALSE))), ""), "")</f>
        <v/>
      </c>
      <c r="G234" s="100"/>
      <c r="H234" s="37"/>
      <c r="I234" s="37"/>
      <c r="J234" s="37"/>
      <c r="K234" s="37"/>
      <c r="L234" s="37"/>
    </row>
    <row r="235" spans="2:12" ht="18.75">
      <c r="B235" s="127" t="s">
        <v>239</v>
      </c>
      <c r="C235" s="128">
        <v>9960</v>
      </c>
      <c r="D235" s="110">
        <v>0</v>
      </c>
      <c r="E235" s="114" t="str">
        <f>IF(D235&gt;0, IF(VLOOKUP(Table6[[#This Row],[CAS No.]],'Toxicity Values'!B$4:D$244,3,FALSE)&gt;0, Table6[[#This Row],[ Emission
Rate]]*0.0000143833*360*Notes!$F$10*VLOOKUP(Table6[[#This Row],[CAS No.]],'Toxicity Values'!B$4:D$244,3,FALSE)*(1/70)*(1/1000)*(1/1000)*1000000*(365), ""), "")</f>
        <v/>
      </c>
      <c r="F235" s="114" t="str">
        <f>IF(D235&gt;0, IF(VLOOKUP(Table6[[#This Row],[CAS No.]],'Toxicity Values'!B$4:C$244,2,FALSE)&gt; 0, Table6[[#This Row],[ Emission
Rate]]*0.0000143833*360*365*(1/(VLOOKUP(Table6[[#This Row],[CAS No.]],'Toxicity Values'!B$4:C$244,2,FALSE))), ""), "")</f>
        <v/>
      </c>
      <c r="G235" s="100"/>
      <c r="H235" s="37"/>
      <c r="I235" s="37"/>
      <c r="J235" s="37"/>
      <c r="K235" s="37"/>
      <c r="L235" s="37"/>
    </row>
    <row r="236" spans="2:12" ht="18.75">
      <c r="B236" s="127" t="s">
        <v>240</v>
      </c>
      <c r="C236" s="128">
        <v>7446095</v>
      </c>
      <c r="D236" s="110">
        <v>0</v>
      </c>
      <c r="E236" s="114" t="str">
        <f>IF(D236&gt;0, IF(VLOOKUP(Table6[[#This Row],[CAS No.]],'Toxicity Values'!B$4:D$244,3,FALSE)&gt;0, Table6[[#This Row],[ Emission
Rate]]*0.0000143833*360*Notes!$F$10*VLOOKUP(Table6[[#This Row],[CAS No.]],'Toxicity Values'!B$4:D$244,3,FALSE)*(1/70)*(1/1000)*(1/1000)*1000000*(365), ""), "")</f>
        <v/>
      </c>
      <c r="F236" s="114" t="str">
        <f>IF(D236&gt;0, IF(VLOOKUP(Table6[[#This Row],[CAS No.]],'Toxicity Values'!B$4:C$244,2,FALSE)&gt; 0, Table6[[#This Row],[ Emission
Rate]]*0.0000143833*360*365*(1/(VLOOKUP(Table6[[#This Row],[CAS No.]],'Toxicity Values'!B$4:C$244,2,FALSE))), ""), "")</f>
        <v/>
      </c>
      <c r="G236" s="100"/>
      <c r="H236" s="37"/>
      <c r="I236" s="37"/>
      <c r="J236" s="37"/>
      <c r="K236" s="37"/>
      <c r="L236" s="37"/>
    </row>
    <row r="237" spans="2:12" ht="18.75">
      <c r="B237" s="127" t="s">
        <v>241</v>
      </c>
      <c r="C237" s="128">
        <v>7664939</v>
      </c>
      <c r="D237" s="110">
        <v>0</v>
      </c>
      <c r="E237" s="114" t="str">
        <f>IF(D237&gt;0, IF(VLOOKUP(Table6[[#This Row],[CAS No.]],'Toxicity Values'!B$4:D$244,3,FALSE)&gt;0, Table6[[#This Row],[ Emission
Rate]]*0.0000143833*360*Notes!$F$10*VLOOKUP(Table6[[#This Row],[CAS No.]],'Toxicity Values'!B$4:D$244,3,FALSE)*(1/70)*(1/1000)*(1/1000)*1000000*(365), ""), "")</f>
        <v/>
      </c>
      <c r="F237" s="114" t="str">
        <f>IF(D237&gt;0, IF(VLOOKUP(Table6[[#This Row],[CAS No.]],'Toxicity Values'!B$4:C$244,2,FALSE)&gt; 0, Table6[[#This Row],[ Emission
Rate]]*0.0000143833*360*365*(1/(VLOOKUP(Table6[[#This Row],[CAS No.]],'Toxicity Values'!B$4:C$244,2,FALSE))), ""), "")</f>
        <v/>
      </c>
      <c r="G237" s="100"/>
      <c r="H237" s="37"/>
      <c r="I237" s="37"/>
      <c r="J237" s="37"/>
      <c r="K237" s="37"/>
      <c r="L237" s="37"/>
    </row>
    <row r="238" spans="2:12" ht="18.75">
      <c r="B238" s="127" t="s">
        <v>338</v>
      </c>
      <c r="C238" s="128">
        <v>7446719</v>
      </c>
      <c r="D238" s="110">
        <v>0</v>
      </c>
      <c r="E238" s="114" t="str">
        <f>IF(D238&gt;0, IF(VLOOKUP(Table6[[#This Row],[CAS No.]],'Toxicity Values'!B$4:D$244,3,FALSE)&gt;0, Table6[[#This Row],[ Emission
Rate]]*0.0000143833*360*Notes!$F$10*VLOOKUP(Table6[[#This Row],[CAS No.]],'Toxicity Values'!B$4:D$244,3,FALSE)*(1/70)*(1/1000)*(1/1000)*1000000*(365), ""), "")</f>
        <v/>
      </c>
      <c r="F238" s="114" t="str">
        <f>IF(D238&gt;0, IF(VLOOKUP(Table6[[#This Row],[CAS No.]],'Toxicity Values'!B$4:C$244,2,FALSE)&gt; 0, Table6[[#This Row],[ Emission
Rate]]*0.0000143833*360*365*(1/(VLOOKUP(Table6[[#This Row],[CAS No.]],'Toxicity Values'!B$4:C$244,2,FALSE))), ""), "")</f>
        <v/>
      </c>
      <c r="G238" s="100"/>
      <c r="H238" s="37"/>
      <c r="I238" s="37"/>
      <c r="J238" s="37"/>
      <c r="K238" s="37"/>
      <c r="L238" s="37"/>
    </row>
    <row r="239" spans="2:12" ht="18.75">
      <c r="B239" s="127" t="s">
        <v>369</v>
      </c>
      <c r="C239" s="128">
        <v>540885</v>
      </c>
      <c r="D239" s="110">
        <v>0</v>
      </c>
      <c r="E239" s="114" t="str">
        <f>IF(D239&gt;0, IF(VLOOKUP(Table6[[#This Row],[CAS No.]],'Toxicity Values'!B$4:D$244,3,FALSE)&gt;0, Table6[[#This Row],[ Emission
Rate]]*0.0000143833*360*Notes!$F$10*VLOOKUP(Table6[[#This Row],[CAS No.]],'Toxicity Values'!B$4:D$244,3,FALSE)*(1/70)*(1/1000)*(1/1000)*1000000*(365), ""), "")</f>
        <v/>
      </c>
      <c r="F239" s="114" t="str">
        <f>IF(D239&gt;0, IF(VLOOKUP(Table6[[#This Row],[CAS No.]],'Toxicity Values'!B$4:C$244,2,FALSE)&gt; 0, Table6[[#This Row],[ Emission
Rate]]*0.0000143833*360*365*(1/(VLOOKUP(Table6[[#This Row],[CAS No.]],'Toxicity Values'!B$4:C$244,2,FALSE))), ""), "")</f>
        <v/>
      </c>
      <c r="G239" s="100"/>
      <c r="H239" s="37"/>
      <c r="I239" s="37"/>
      <c r="J239" s="37"/>
      <c r="K239" s="37"/>
      <c r="L239" s="37"/>
    </row>
    <row r="240" spans="2:12" ht="18.75">
      <c r="B240" s="127" t="s">
        <v>242</v>
      </c>
      <c r="C240" s="128">
        <v>127184</v>
      </c>
      <c r="D240" s="110">
        <v>0</v>
      </c>
      <c r="E240" s="114" t="str">
        <f>IF(D240&gt;0, IF(VLOOKUP(Table6[[#This Row],[CAS No.]],'Toxicity Values'!B$4:D$244,3,FALSE)&gt;0, Table6[[#This Row],[ Emission
Rate]]*0.0000143833*360*Notes!$F$10*VLOOKUP(Table6[[#This Row],[CAS No.]],'Toxicity Values'!B$4:D$244,3,FALSE)*(1/70)*(1/1000)*(1/1000)*1000000*(365), ""), "")</f>
        <v/>
      </c>
      <c r="F240" s="114" t="str">
        <f>IF(D240&gt;0, IF(VLOOKUP(Table6[[#This Row],[CAS No.]],'Toxicity Values'!B$4:C$244,2,FALSE)&gt; 0, Table6[[#This Row],[ Emission
Rate]]*0.0000143833*360*365*(1/(VLOOKUP(Table6[[#This Row],[CAS No.]],'Toxicity Values'!B$4:C$244,2,FALSE))), ""), "")</f>
        <v/>
      </c>
      <c r="G240" s="100"/>
      <c r="H240" s="37"/>
      <c r="I240" s="37"/>
      <c r="J240" s="37"/>
      <c r="K240" s="37"/>
      <c r="L240" s="37"/>
    </row>
    <row r="241" spans="2:12" ht="18.75">
      <c r="B241" s="127" t="s">
        <v>243</v>
      </c>
      <c r="C241" s="128">
        <v>62555</v>
      </c>
      <c r="D241" s="110">
        <v>0</v>
      </c>
      <c r="E241" s="114" t="str">
        <f>IF(D241&gt;0, IF(VLOOKUP(Table6[[#This Row],[CAS No.]],'Toxicity Values'!B$4:D$244,3,FALSE)&gt;0, Table6[[#This Row],[ Emission
Rate]]*0.0000143833*360*Notes!$F$10*VLOOKUP(Table6[[#This Row],[CAS No.]],'Toxicity Values'!B$4:D$244,3,FALSE)*(1/70)*(1/1000)*(1/1000)*1000000*(365), ""), "")</f>
        <v/>
      </c>
      <c r="F241" s="114" t="str">
        <f>IF(D241&gt;0, IF(VLOOKUP(Table6[[#This Row],[CAS No.]],'Toxicity Values'!B$4:C$244,2,FALSE)&gt; 0, Table6[[#This Row],[ Emission
Rate]]*0.0000143833*360*365*(1/(VLOOKUP(Table6[[#This Row],[CAS No.]],'Toxicity Values'!B$4:C$244,2,FALSE))), ""), "")</f>
        <v/>
      </c>
      <c r="G241" s="100"/>
      <c r="H241" s="37"/>
      <c r="I241" s="37"/>
      <c r="J241" s="37"/>
      <c r="K241" s="37"/>
      <c r="L241" s="37"/>
    </row>
    <row r="242" spans="2:12" ht="18.75">
      <c r="B242" s="127" t="s">
        <v>244</v>
      </c>
      <c r="C242" s="128">
        <v>108883</v>
      </c>
      <c r="D242" s="110">
        <v>0</v>
      </c>
      <c r="E242" s="114" t="str">
        <f>IF(D242&gt;0, IF(VLOOKUP(Table6[[#This Row],[CAS No.]],'Toxicity Values'!B$4:D$244,3,FALSE)&gt;0, Table6[[#This Row],[ Emission
Rate]]*0.0000143833*360*Notes!$F$10*VLOOKUP(Table6[[#This Row],[CAS No.]],'Toxicity Values'!B$4:D$244,3,FALSE)*(1/70)*(1/1000)*(1/1000)*1000000*(365), ""), "")</f>
        <v/>
      </c>
      <c r="F242" s="114" t="str">
        <f>IF(D242&gt;0, IF(VLOOKUP(Table6[[#This Row],[CAS No.]],'Toxicity Values'!B$4:C$244,2,FALSE)&gt; 0, Table6[[#This Row],[ Emission
Rate]]*0.0000143833*360*365*(1/(VLOOKUP(Table6[[#This Row],[CAS No.]],'Toxicity Values'!B$4:C$244,2,FALSE))), ""), "")</f>
        <v/>
      </c>
      <c r="G242" s="100"/>
      <c r="H242" s="37"/>
      <c r="I242" s="37"/>
      <c r="J242" s="37"/>
      <c r="K242" s="37"/>
      <c r="L242" s="37"/>
    </row>
    <row r="243" spans="2:12" ht="18.75">
      <c r="B243" s="127" t="s">
        <v>245</v>
      </c>
      <c r="C243" s="128">
        <v>26471625</v>
      </c>
      <c r="D243" s="110">
        <v>0</v>
      </c>
      <c r="E243" s="114" t="str">
        <f>IF(D243&gt;0, IF(VLOOKUP(Table6[[#This Row],[CAS No.]],'Toxicity Values'!B$4:D$244,3,FALSE)&gt;0, Table6[[#This Row],[ Emission
Rate]]*0.0000143833*360*Notes!$F$10*VLOOKUP(Table6[[#This Row],[CAS No.]],'Toxicity Values'!B$4:D$244,3,FALSE)*(1/70)*(1/1000)*(1/1000)*1000000*(365), ""), "")</f>
        <v/>
      </c>
      <c r="F243" s="114" t="str">
        <f>IF(D243&gt;0, IF(VLOOKUP(Table6[[#This Row],[CAS No.]],'Toxicity Values'!B$4:C$244,2,FALSE)&gt; 0, Table6[[#This Row],[ Emission
Rate]]*0.0000143833*360*365*(1/(VLOOKUP(Table6[[#This Row],[CAS No.]],'Toxicity Values'!B$4:C$244,2,FALSE))), ""), "")</f>
        <v/>
      </c>
      <c r="G243" s="100"/>
      <c r="H243" s="37"/>
      <c r="I243" s="37"/>
      <c r="J243" s="37"/>
      <c r="K243" s="37"/>
      <c r="L243" s="37"/>
    </row>
    <row r="244" spans="2:12" ht="18.75">
      <c r="B244" s="127" t="s">
        <v>246</v>
      </c>
      <c r="C244" s="128">
        <v>584849</v>
      </c>
      <c r="D244" s="110">
        <v>0</v>
      </c>
      <c r="E244" s="114" t="str">
        <f>IF(D244&gt;0, IF(VLOOKUP(Table6[[#This Row],[CAS No.]],'Toxicity Values'!B$4:D$244,3,FALSE)&gt;0, Table6[[#This Row],[ Emission
Rate]]*0.0000143833*360*Notes!$F$10*VLOOKUP(Table6[[#This Row],[CAS No.]],'Toxicity Values'!B$4:D$244,3,FALSE)*(1/70)*(1/1000)*(1/1000)*1000000*(365), ""), "")</f>
        <v/>
      </c>
      <c r="F244" s="114" t="str">
        <f>IF(D244&gt;0, IF(VLOOKUP(Table6[[#This Row],[CAS No.]],'Toxicity Values'!B$4:C$244,2,FALSE)&gt; 0, Table6[[#This Row],[ Emission
Rate]]*0.0000143833*360*365*(1/(VLOOKUP(Table6[[#This Row],[CAS No.]],'Toxicity Values'!B$4:C$244,2,FALSE))), ""), "")</f>
        <v/>
      </c>
      <c r="G244" s="100"/>
      <c r="H244" s="37"/>
      <c r="I244" s="37"/>
      <c r="J244" s="37"/>
      <c r="K244" s="37"/>
      <c r="L244" s="37"/>
    </row>
    <row r="245" spans="2:12" ht="18.75">
      <c r="B245" s="127" t="s">
        <v>246</v>
      </c>
      <c r="C245" s="128">
        <v>91087</v>
      </c>
      <c r="D245" s="110">
        <v>0</v>
      </c>
      <c r="E245" s="114" t="str">
        <f>IF(D245&gt;0, IF(VLOOKUP(Table6[[#This Row],[CAS No.]],'Toxicity Values'!B$4:D$244,3,FALSE)&gt;0, Table6[[#This Row],[ Emission
Rate]]*0.0000143833*360*Notes!$F$10*VLOOKUP(Table6[[#This Row],[CAS No.]],'Toxicity Values'!B$4:D$244,3,FALSE)*(1/70)*(1/1000)*(1/1000)*1000000*(365), ""), "")</f>
        <v/>
      </c>
      <c r="F245" s="114" t="str">
        <f>IF(D245&gt;0, IF(VLOOKUP(Table6[[#This Row],[CAS No.]],'Toxicity Values'!B$4:C$244,2,FALSE)&gt; 0, Table6[[#This Row],[ Emission
Rate]]*0.0000143833*360*365*(1/(VLOOKUP(Table6[[#This Row],[CAS No.]],'Toxicity Values'!B$4:C$244,2,FALSE))), ""), "")</f>
        <v/>
      </c>
      <c r="G245" s="100"/>
      <c r="H245" s="37"/>
      <c r="I245" s="37"/>
      <c r="J245" s="37"/>
      <c r="K245" s="37"/>
      <c r="L245" s="37"/>
    </row>
    <row r="246" spans="2:12" ht="18.75">
      <c r="B246" s="127" t="s">
        <v>247</v>
      </c>
      <c r="C246" s="128">
        <v>79016</v>
      </c>
      <c r="D246" s="110">
        <v>0</v>
      </c>
      <c r="E246" s="114" t="str">
        <f>IF(D246&gt;0, IF(VLOOKUP(Table6[[#This Row],[CAS No.]],'Toxicity Values'!B$4:D$244,3,FALSE)&gt;0, Table6[[#This Row],[ Emission
Rate]]*0.0000143833*360*Notes!$F$10*VLOOKUP(Table6[[#This Row],[CAS No.]],'Toxicity Values'!B$4:D$244,3,FALSE)*(1/70)*(1/1000)*(1/1000)*1000000*(365), ""), "")</f>
        <v/>
      </c>
      <c r="F246" s="114" t="str">
        <f>IF(D246&gt;0, IF(VLOOKUP(Table6[[#This Row],[CAS No.]],'Toxicity Values'!B$4:C$244,2,FALSE)&gt; 0, Table6[[#This Row],[ Emission
Rate]]*0.0000143833*360*365*(1/(VLOOKUP(Table6[[#This Row],[CAS No.]],'Toxicity Values'!B$4:C$244,2,FALSE))), ""), "")</f>
        <v/>
      </c>
      <c r="G246" s="100"/>
      <c r="H246" s="37"/>
      <c r="I246" s="37"/>
      <c r="J246" s="37"/>
      <c r="K246" s="37"/>
      <c r="L246" s="37"/>
    </row>
    <row r="247" spans="2:12" ht="18.75">
      <c r="B247" s="127" t="s">
        <v>248</v>
      </c>
      <c r="C247" s="128">
        <v>121448</v>
      </c>
      <c r="D247" s="110">
        <v>0</v>
      </c>
      <c r="E247" s="114" t="str">
        <f>IF(D247&gt;0, IF(VLOOKUP(Table6[[#This Row],[CAS No.]],'Toxicity Values'!B$4:D$244,3,FALSE)&gt;0, Table6[[#This Row],[ Emission
Rate]]*0.0000143833*360*Notes!$F$10*VLOOKUP(Table6[[#This Row],[CAS No.]],'Toxicity Values'!B$4:D$244,3,FALSE)*(1/70)*(1/1000)*(1/1000)*1000000*(365), ""), "")</f>
        <v/>
      </c>
      <c r="F247" s="114" t="str">
        <f>IF(D247&gt;0, IF(VLOOKUP(Table6[[#This Row],[CAS No.]],'Toxicity Values'!B$4:C$244,2,FALSE)&gt; 0, Table6[[#This Row],[ Emission
Rate]]*0.0000143833*360*365*(1/(VLOOKUP(Table6[[#This Row],[CAS No.]],'Toxicity Values'!B$4:C$244,2,FALSE))), ""), "")</f>
        <v/>
      </c>
      <c r="G247" s="100"/>
      <c r="H247" s="37"/>
      <c r="I247" s="37"/>
      <c r="J247" s="37"/>
      <c r="K247" s="37"/>
      <c r="L247" s="37"/>
    </row>
    <row r="248" spans="2:12" ht="18.75">
      <c r="B248" s="127" t="s">
        <v>249</v>
      </c>
      <c r="C248" s="128">
        <v>51796</v>
      </c>
      <c r="D248" s="110">
        <v>0</v>
      </c>
      <c r="E248" s="114" t="str">
        <f>IF(D248&gt;0, IF(VLOOKUP(Table6[[#This Row],[CAS No.]],'Toxicity Values'!B$4:D$244,3,FALSE)&gt;0, Table6[[#This Row],[ Emission
Rate]]*0.0000143833*360*Notes!$F$10*VLOOKUP(Table6[[#This Row],[CAS No.]],'Toxicity Values'!B$4:D$244,3,FALSE)*(1/70)*(1/1000)*(1/1000)*1000000*(365), ""), "")</f>
        <v/>
      </c>
      <c r="F248" s="114" t="str">
        <f>IF(D248&gt;0, IF(VLOOKUP(Table6[[#This Row],[CAS No.]],'Toxicity Values'!B$4:C$244,2,FALSE)&gt; 0, Table6[[#This Row],[ Emission
Rate]]*0.0000143833*360*365*(1/(VLOOKUP(Table6[[#This Row],[CAS No.]],'Toxicity Values'!B$4:C$244,2,FALSE))), ""), "")</f>
        <v/>
      </c>
      <c r="G248" s="100"/>
      <c r="H248" s="37"/>
      <c r="I248" s="37"/>
      <c r="J248" s="37"/>
      <c r="K248" s="37"/>
      <c r="L248" s="37"/>
    </row>
    <row r="249" spans="2:12" ht="18.75">
      <c r="B249" s="127" t="s">
        <v>250</v>
      </c>
      <c r="C249" s="128">
        <v>1314621</v>
      </c>
      <c r="D249" s="110">
        <v>0</v>
      </c>
      <c r="E249" s="114" t="str">
        <f>IF(D249&gt;0, IF(VLOOKUP(Table6[[#This Row],[CAS No.]],'Toxicity Values'!B$4:D$244,3,FALSE)&gt;0, Table6[[#This Row],[ Emission
Rate]]*0.0000143833*360*Notes!$F$10*VLOOKUP(Table6[[#This Row],[CAS No.]],'Toxicity Values'!B$4:D$244,3,FALSE)*(1/70)*(1/1000)*(1/1000)*1000000*(365), ""), "")</f>
        <v/>
      </c>
      <c r="F249" s="114" t="str">
        <f>IF(D249&gt;0, IF(VLOOKUP(Table6[[#This Row],[CAS No.]],'Toxicity Values'!B$4:C$244,2,FALSE)&gt; 0, Table6[[#This Row],[ Emission
Rate]]*0.0000143833*360*365*(1/(VLOOKUP(Table6[[#This Row],[CAS No.]],'Toxicity Values'!B$4:C$244,2,FALSE))), ""), "")</f>
        <v/>
      </c>
      <c r="G249" s="100"/>
      <c r="H249" s="37"/>
      <c r="I249" s="37"/>
      <c r="J249" s="37"/>
      <c r="K249" s="37"/>
      <c r="L249" s="37"/>
    </row>
    <row r="250" spans="2:12" ht="18.75">
      <c r="B250" s="127" t="s">
        <v>251</v>
      </c>
      <c r="C250" s="128">
        <v>108054</v>
      </c>
      <c r="D250" s="110">
        <v>0</v>
      </c>
      <c r="E250" s="114" t="str">
        <f>IF(D250&gt;0, IF(VLOOKUP(Table6[[#This Row],[CAS No.]],'Toxicity Values'!B$4:D$244,3,FALSE)&gt;0, Table6[[#This Row],[ Emission
Rate]]*0.0000143833*360*Notes!$F$10*VLOOKUP(Table6[[#This Row],[CAS No.]],'Toxicity Values'!B$4:D$244,3,FALSE)*(1/70)*(1/1000)*(1/1000)*1000000*(365), ""), "")</f>
        <v/>
      </c>
      <c r="F250" s="114" t="str">
        <f>IF(D250&gt;0, IF(VLOOKUP(Table6[[#This Row],[CAS No.]],'Toxicity Values'!B$4:C$244,2,FALSE)&gt; 0, Table6[[#This Row],[ Emission
Rate]]*0.0000143833*360*365*(1/(VLOOKUP(Table6[[#This Row],[CAS No.]],'Toxicity Values'!B$4:C$244,2,FALSE))), ""), "")</f>
        <v/>
      </c>
      <c r="G250" s="100"/>
      <c r="H250" s="37"/>
      <c r="I250" s="37"/>
      <c r="J250" s="37"/>
      <c r="K250" s="37"/>
      <c r="L250" s="37"/>
    </row>
    <row r="251" spans="2:12" ht="18.75">
      <c r="B251" s="127" t="s">
        <v>252</v>
      </c>
      <c r="C251" s="128">
        <v>75014</v>
      </c>
      <c r="D251" s="110">
        <v>0</v>
      </c>
      <c r="E251" s="114" t="str">
        <f>IF(D251&gt;0, IF(VLOOKUP(Table6[[#This Row],[CAS No.]],'Toxicity Values'!B$4:D$244,3,FALSE)&gt;0, Table6[[#This Row],[ Emission
Rate]]*0.0000143833*360*Notes!$F$10*VLOOKUP(Table6[[#This Row],[CAS No.]],'Toxicity Values'!B$4:D$244,3,FALSE)*(1/70)*(1/1000)*(1/1000)*1000000*(365), ""), "")</f>
        <v/>
      </c>
      <c r="F251" s="114" t="str">
        <f>IF(D251&gt;0, IF(VLOOKUP(Table6[[#This Row],[CAS No.]],'Toxicity Values'!B$4:C$244,2,FALSE)&gt; 0, Table6[[#This Row],[ Emission
Rate]]*0.0000143833*360*365*(1/(VLOOKUP(Table6[[#This Row],[CAS No.]],'Toxicity Values'!B$4:C$244,2,FALSE))), ""), "")</f>
        <v/>
      </c>
      <c r="G251" s="100"/>
      <c r="H251" s="37"/>
      <c r="I251" s="37"/>
      <c r="J251" s="37"/>
      <c r="K251" s="37"/>
      <c r="L251" s="37"/>
    </row>
    <row r="252" spans="2:12" ht="18.75">
      <c r="B252" s="127" t="s">
        <v>253</v>
      </c>
      <c r="C252" s="128">
        <v>1330207</v>
      </c>
      <c r="D252" s="110">
        <v>0</v>
      </c>
      <c r="E252" s="114" t="str">
        <f>IF(D252&gt;0, IF(VLOOKUP(Table6[[#This Row],[CAS No.]],'Toxicity Values'!B$4:D$244,3,FALSE)&gt;0, Table6[[#This Row],[ Emission
Rate]]*0.0000143833*360*Notes!$F$10*VLOOKUP(Table6[[#This Row],[CAS No.]],'Toxicity Values'!B$4:D$244,3,FALSE)*(1/70)*(1/1000)*(1/1000)*1000000*(365), ""), "")</f>
        <v/>
      </c>
      <c r="F252" s="114" t="str">
        <f>IF(D252&gt;0, IF(VLOOKUP(Table6[[#This Row],[CAS No.]],'Toxicity Values'!B$4:C$244,2,FALSE)&gt; 0, Table6[[#This Row],[ Emission
Rate]]*0.0000143833*360*365*(1/(VLOOKUP(Table6[[#This Row],[CAS No.]],'Toxicity Values'!B$4:C$244,2,FALSE))), ""), "")</f>
        <v/>
      </c>
      <c r="G252" s="100"/>
      <c r="H252" s="37"/>
      <c r="I252" s="37"/>
      <c r="J252" s="37"/>
      <c r="K252" s="37"/>
      <c r="L252" s="37"/>
    </row>
    <row r="253" spans="2:12" ht="18.75">
      <c r="B253" s="127" t="s">
        <v>254</v>
      </c>
      <c r="C253" s="128">
        <v>7440622</v>
      </c>
      <c r="D253" s="110">
        <v>0</v>
      </c>
      <c r="E253" s="114" t="str">
        <f>IF(D253&gt;0, IF(VLOOKUP(Table6[[#This Row],[CAS No.]],'Toxicity Values'!B$4:D$244,3,FALSE)&gt;0, Table6[[#This Row],[ Emission
Rate]]*0.0000143833*360*Notes!$F$10*VLOOKUP(Table6[[#This Row],[CAS No.]],'Toxicity Values'!B$4:D$244,3,FALSE)*(1/70)*(1/1000)*(1/1000)*1000000*(365), ""), "")</f>
        <v/>
      </c>
      <c r="F253" s="114" t="str">
        <f>IF(D253&gt;0, IF(VLOOKUP(Table6[[#This Row],[CAS No.]],'Toxicity Values'!B$4:C$244,2,FALSE)&gt; 0, Table6[[#This Row],[ Emission
Rate]]*0.0000143833*360*365*(1/(VLOOKUP(Table6[[#This Row],[CAS No.]],'Toxicity Values'!B$4:C$244,2,FALSE))), ""), "")</f>
        <v/>
      </c>
      <c r="G253" s="100"/>
      <c r="H253" s="37"/>
      <c r="I253" s="37"/>
      <c r="J253" s="37"/>
      <c r="K253" s="37"/>
      <c r="L253" s="37"/>
    </row>
    <row r="254" spans="2:12">
      <c r="B254" s="101"/>
      <c r="C254" s="75"/>
      <c r="D254" s="102"/>
      <c r="E254" s="103"/>
      <c r="F254" s="103"/>
      <c r="G254" s="102"/>
      <c r="H254" s="37"/>
      <c r="I254" s="37"/>
      <c r="J254" s="37"/>
      <c r="K254" s="37"/>
      <c r="L254" s="37"/>
    </row>
    <row r="255" spans="2:12" ht="18.75">
      <c r="B255" s="152" t="s">
        <v>309</v>
      </c>
      <c r="C255" s="152"/>
      <c r="D255" s="152"/>
      <c r="E255" s="115">
        <f>SUM(E11:E253)</f>
        <v>0</v>
      </c>
      <c r="F255" s="115">
        <f>SUM(F11:F253)</f>
        <v>0</v>
      </c>
      <c r="G255" s="115">
        <f>SUM(G11:G253)</f>
        <v>0</v>
      </c>
    </row>
    <row r="256" spans="2:12">
      <c r="B256" s="70"/>
      <c r="C256" s="75"/>
      <c r="D256" s="74"/>
      <c r="E256" s="71"/>
      <c r="F256" s="71"/>
      <c r="G256" s="74"/>
    </row>
  </sheetData>
  <sheetProtection algorithmName="SHA-512" hashValue="d1NtzcCFEo/HoST6Qv4lyzVc6EfqGhg3EkjbaoL16BNk3a1G4FYeH6ZcPluYM1rdbvv2uOHS9/6yI+QQb/Uavg==" saltValue="Xl42BgHbqLP0F1iSDrlbsA==" spinCount="100000" sheet="1" objects="1" scenarios="1"/>
  <mergeCells count="12">
    <mergeCell ref="B255:D255"/>
    <mergeCell ref="B7:C7"/>
    <mergeCell ref="B6:C6"/>
    <mergeCell ref="F1:G1"/>
    <mergeCell ref="F2:G2"/>
    <mergeCell ref="F3:G3"/>
    <mergeCell ref="C1:D1"/>
    <mergeCell ref="C2:D2"/>
    <mergeCell ref="C3:D3"/>
    <mergeCell ref="F6:G6"/>
    <mergeCell ref="F7:G7"/>
    <mergeCell ref="F8:G8"/>
  </mergeCells>
  <dataValidations count="2">
    <dataValidation type="list" showInputMessage="1" showErrorMessage="1" promptTitle="Is this a gas station?" prompt="If so, enter &quot;yes.&quot; If not, enter &quot;no.&quot;" sqref="H3" xr:uid="{6A311D7D-A80C-47B2-90B3-62507841F711}">
      <formula1>$K$2:$K$3</formula1>
    </dataValidation>
    <dataValidation type="list" showInputMessage="1" showErrorMessage="1" promptTitle="Is this a diesel B.U.G.?" prompt="If so, enter &quot;yes.&quot; If not, enter &quot;no.&quot;" sqref="H2" xr:uid="{80896020-FB06-43B5-A408-F3A7F3CE9577}">
      <formula1>$K$2:$K$3</formula1>
    </dataValidation>
  </dataValidations>
  <pageMargins left="0.7" right="0.7" top="0.75" bottom="0.75" header="0.3" footer="0.3"/>
  <pageSetup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D6D8C2A2-0923-4B4F-997E-767F297494CB}">
          <x14:formula1>
            <xm:f>'Distance Multiplier'!$A$6:$A$66</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66"/>
  <sheetViews>
    <sheetView tabSelected="1" zoomScaleNormal="100" workbookViewId="0">
      <selection activeCell="D6" sqref="D6"/>
    </sheetView>
  </sheetViews>
  <sheetFormatPr defaultRowHeight="15"/>
  <cols>
    <col min="1" max="1" width="16.7109375" style="3" bestFit="1" customWidth="1"/>
    <col min="2" max="2" width="18.140625" style="3" customWidth="1"/>
    <col min="3" max="3" width="16.42578125" style="3" customWidth="1"/>
    <col min="4" max="4" width="13.28515625" style="3" customWidth="1"/>
    <col min="5" max="5" width="13.42578125" style="16" customWidth="1"/>
    <col min="7" max="7" width="16.7109375" bestFit="1" customWidth="1"/>
    <col min="9" max="9" width="16.7109375" customWidth="1"/>
    <col min="10" max="10" width="10.28515625" customWidth="1"/>
    <col min="11" max="11" width="11.7109375" customWidth="1"/>
    <col min="12" max="12" width="15.140625" customWidth="1"/>
    <col min="13" max="13" width="15" customWidth="1"/>
    <col min="15" max="17" width="10.28515625" customWidth="1"/>
    <col min="18" max="18" width="11.5703125" customWidth="1"/>
    <col min="19" max="19" width="11.7109375" customWidth="1"/>
    <col min="20" max="20" width="13.85546875" customWidth="1"/>
    <col min="21" max="21" width="15.5703125" customWidth="1"/>
  </cols>
  <sheetData>
    <row r="1" spans="1:21" s="113" customFormat="1" ht="71.45" customHeight="1">
      <c r="A1" s="165" t="s">
        <v>360</v>
      </c>
      <c r="B1" s="165"/>
      <c r="C1" s="165"/>
      <c r="D1" s="165"/>
      <c r="E1" s="165"/>
      <c r="G1" s="166" t="s">
        <v>361</v>
      </c>
      <c r="H1" s="166"/>
      <c r="I1" s="166"/>
      <c r="J1" s="166"/>
      <c r="K1" s="166"/>
      <c r="L1" s="166"/>
      <c r="M1" s="166"/>
      <c r="O1" s="168" t="s">
        <v>969</v>
      </c>
      <c r="P1" s="168"/>
      <c r="Q1" s="168"/>
      <c r="R1" s="168"/>
      <c r="S1" s="168"/>
      <c r="T1" s="168"/>
      <c r="U1" s="168"/>
    </row>
    <row r="2" spans="1:21" s="113" customFormat="1">
      <c r="A2" s="111"/>
      <c r="B2" s="111"/>
      <c r="C2" s="111"/>
      <c r="D2" s="112"/>
    </row>
    <row r="3" spans="1:21" s="113" customFormat="1">
      <c r="A3" s="111"/>
      <c r="B3" s="111"/>
      <c r="C3" s="111"/>
      <c r="D3" s="112"/>
    </row>
    <row r="4" spans="1:21" ht="28.5">
      <c r="A4" s="164" t="s">
        <v>304</v>
      </c>
      <c r="B4" s="164"/>
      <c r="C4" s="164"/>
      <c r="D4" s="164"/>
      <c r="E4" s="164"/>
      <c r="G4" s="164" t="s">
        <v>305</v>
      </c>
      <c r="H4" s="164"/>
      <c r="I4" s="164"/>
      <c r="J4" s="164"/>
      <c r="K4" s="164"/>
      <c r="L4" s="164"/>
      <c r="M4" s="164"/>
      <c r="O4" s="167" t="s">
        <v>306</v>
      </c>
      <c r="P4" s="167"/>
      <c r="Q4" s="167"/>
      <c r="R4" s="167"/>
      <c r="S4" s="167"/>
      <c r="T4" s="167"/>
      <c r="U4" s="167"/>
    </row>
    <row r="5" spans="1:21" s="12" customFormat="1" ht="45">
      <c r="A5" s="23" t="s">
        <v>308</v>
      </c>
      <c r="B5" s="23" t="s">
        <v>307</v>
      </c>
      <c r="C5" s="35" t="s">
        <v>30</v>
      </c>
      <c r="D5" s="30" t="s">
        <v>31</v>
      </c>
      <c r="E5" s="36" t="s">
        <v>32</v>
      </c>
      <c r="G5" s="23" t="s">
        <v>308</v>
      </c>
      <c r="H5" s="23" t="s">
        <v>307</v>
      </c>
      <c r="I5" s="35" t="s">
        <v>30</v>
      </c>
      <c r="J5" s="30" t="s">
        <v>31</v>
      </c>
      <c r="K5" s="30" t="s">
        <v>32</v>
      </c>
      <c r="L5" s="31" t="s">
        <v>33</v>
      </c>
      <c r="M5" s="31" t="s">
        <v>34</v>
      </c>
      <c r="O5" s="23" t="s">
        <v>308</v>
      </c>
      <c r="P5" s="23" t="s">
        <v>307</v>
      </c>
      <c r="Q5" s="34" t="s">
        <v>283</v>
      </c>
      <c r="R5" s="30" t="s">
        <v>31</v>
      </c>
      <c r="S5" s="30" t="s">
        <v>32</v>
      </c>
      <c r="T5" s="31" t="s">
        <v>33</v>
      </c>
      <c r="U5" s="31" t="s">
        <v>34</v>
      </c>
    </row>
    <row r="6" spans="1:21" s="12" customFormat="1" ht="15.75">
      <c r="A6" s="32">
        <v>0</v>
      </c>
      <c r="B6" s="33">
        <f>A6*3.28084</f>
        <v>0</v>
      </c>
      <c r="C6" s="14">
        <v>1</v>
      </c>
      <c r="D6" s="121"/>
      <c r="E6" s="17">
        <f>D6*C6</f>
        <v>0</v>
      </c>
      <c r="G6" s="32">
        <v>0</v>
      </c>
      <c r="H6" s="33">
        <f t="shared" ref="H6:H32" si="0">G6*3.28084</f>
        <v>0</v>
      </c>
      <c r="I6" s="14">
        <v>1</v>
      </c>
      <c r="J6" s="144"/>
      <c r="K6" s="19">
        <f t="shared" ref="K6:K7" si="1">J6*I6</f>
        <v>0</v>
      </c>
      <c r="L6" s="140"/>
      <c r="M6" s="20">
        <f t="shared" ref="M6:M7" si="2">L6*I6</f>
        <v>0</v>
      </c>
      <c r="O6" s="32">
        <v>0</v>
      </c>
      <c r="P6" s="33">
        <f t="shared" ref="P6:P66" si="3">O6*3.28084</f>
        <v>0</v>
      </c>
      <c r="Q6" s="14">
        <v>1</v>
      </c>
      <c r="R6" s="144"/>
      <c r="S6" s="19">
        <f t="shared" ref="S6:S7" si="4">R6*Q6</f>
        <v>0</v>
      </c>
      <c r="T6" s="140"/>
      <c r="U6" s="20">
        <f t="shared" ref="U6:U7" si="5">T6*Q6</f>
        <v>0</v>
      </c>
    </row>
    <row r="7" spans="1:21" s="12" customFormat="1" ht="15.75">
      <c r="A7" s="27">
        <v>5</v>
      </c>
      <c r="B7" s="33">
        <f t="shared" ref="B7:B66" si="6">A7*3.28084</f>
        <v>16.404199999999999</v>
      </c>
      <c r="C7" s="14">
        <v>1</v>
      </c>
      <c r="D7" s="121"/>
      <c r="E7" s="17">
        <f>D7*C7</f>
        <v>0</v>
      </c>
      <c r="G7" s="27">
        <v>5</v>
      </c>
      <c r="H7" s="33">
        <f t="shared" si="0"/>
        <v>16.404199999999999</v>
      </c>
      <c r="I7" s="14">
        <v>1</v>
      </c>
      <c r="J7" s="145"/>
      <c r="K7" s="19">
        <f t="shared" si="1"/>
        <v>0</v>
      </c>
      <c r="L7" s="141"/>
      <c r="M7" s="22">
        <f t="shared" si="2"/>
        <v>0</v>
      </c>
      <c r="O7" s="26">
        <v>5</v>
      </c>
      <c r="P7" s="33">
        <f t="shared" si="3"/>
        <v>16.404199999999999</v>
      </c>
      <c r="Q7" s="14">
        <v>1</v>
      </c>
      <c r="R7" s="145"/>
      <c r="S7" s="19">
        <f t="shared" si="4"/>
        <v>0</v>
      </c>
      <c r="T7" s="141"/>
      <c r="U7" s="22">
        <f t="shared" si="5"/>
        <v>0</v>
      </c>
    </row>
    <row r="8" spans="1:21" ht="15.75">
      <c r="A8" s="27">
        <v>10</v>
      </c>
      <c r="B8" s="33">
        <f t="shared" si="6"/>
        <v>32.808399999999999</v>
      </c>
      <c r="C8" s="14">
        <v>1</v>
      </c>
      <c r="D8" s="121"/>
      <c r="E8" s="17">
        <f>D8*C8</f>
        <v>0</v>
      </c>
      <c r="G8" s="27">
        <v>10</v>
      </c>
      <c r="H8" s="33">
        <f t="shared" si="0"/>
        <v>32.808399999999999</v>
      </c>
      <c r="I8" s="14">
        <v>1</v>
      </c>
      <c r="J8" s="123"/>
      <c r="K8" s="19">
        <f>J8*I8</f>
        <v>0</v>
      </c>
      <c r="L8" s="125"/>
      <c r="M8" s="22">
        <f>L8*I8</f>
        <v>0</v>
      </c>
      <c r="O8" s="27">
        <v>10</v>
      </c>
      <c r="P8" s="33">
        <f t="shared" si="3"/>
        <v>32.808399999999999</v>
      </c>
      <c r="Q8" s="28">
        <v>0.8833906947492618</v>
      </c>
      <c r="R8" s="146"/>
      <c r="S8" s="19">
        <f>R8*Q8</f>
        <v>0</v>
      </c>
      <c r="T8" s="142"/>
      <c r="U8" s="22">
        <f>T8*Q8</f>
        <v>0</v>
      </c>
    </row>
    <row r="9" spans="1:21" ht="15.75">
      <c r="A9" s="27">
        <v>15</v>
      </c>
      <c r="B9" s="33">
        <f t="shared" si="6"/>
        <v>49.212600000000002</v>
      </c>
      <c r="C9" s="14">
        <v>1</v>
      </c>
      <c r="D9" s="121"/>
      <c r="E9" s="17">
        <f>D9*C9</f>
        <v>0</v>
      </c>
      <c r="G9" s="27">
        <v>15</v>
      </c>
      <c r="H9" s="33">
        <f t="shared" si="0"/>
        <v>49.212600000000002</v>
      </c>
      <c r="I9" s="14">
        <v>1</v>
      </c>
      <c r="J9" s="123"/>
      <c r="K9" s="19">
        <f>J9*I9</f>
        <v>0</v>
      </c>
      <c r="L9" s="126"/>
      <c r="M9" s="20">
        <f>L9*I9</f>
        <v>0</v>
      </c>
      <c r="O9" s="27">
        <v>15</v>
      </c>
      <c r="P9" s="33">
        <f t="shared" si="3"/>
        <v>49.212600000000002</v>
      </c>
      <c r="Q9" s="28">
        <v>0.8548783393513455</v>
      </c>
      <c r="R9" s="146"/>
      <c r="S9" s="19">
        <f>R9*Q9</f>
        <v>0</v>
      </c>
      <c r="T9" s="143"/>
      <c r="U9" s="20">
        <f>T9*Q9</f>
        <v>0</v>
      </c>
    </row>
    <row r="10" spans="1:21" ht="15.75">
      <c r="A10" s="13">
        <v>20</v>
      </c>
      <c r="B10" s="33">
        <f t="shared" si="6"/>
        <v>65.616799999999998</v>
      </c>
      <c r="C10" s="14">
        <v>1</v>
      </c>
      <c r="D10" s="121"/>
      <c r="E10" s="17">
        <f>D10*C10</f>
        <v>0</v>
      </c>
      <c r="G10" s="13">
        <v>20</v>
      </c>
      <c r="H10" s="33">
        <f t="shared" si="0"/>
        <v>65.616799999999998</v>
      </c>
      <c r="I10" s="14">
        <v>1</v>
      </c>
      <c r="J10" s="123"/>
      <c r="K10" s="19">
        <f>J10*I10</f>
        <v>0</v>
      </c>
      <c r="L10" s="126"/>
      <c r="M10" s="20">
        <f>L10*I10</f>
        <v>0</v>
      </c>
      <c r="O10" s="29">
        <v>20</v>
      </c>
      <c r="P10" s="33">
        <f t="shared" si="3"/>
        <v>65.616799999999998</v>
      </c>
      <c r="Q10" s="28">
        <v>0.82728624994125222</v>
      </c>
      <c r="R10" s="146"/>
      <c r="S10" s="19">
        <f>R10*Q10</f>
        <v>0</v>
      </c>
      <c r="T10" s="143"/>
      <c r="U10" s="20">
        <f>T10*Q10</f>
        <v>0</v>
      </c>
    </row>
    <row r="11" spans="1:21" ht="15.75">
      <c r="A11" s="6">
        <v>25</v>
      </c>
      <c r="B11" s="33">
        <f t="shared" si="6"/>
        <v>82.021000000000001</v>
      </c>
      <c r="C11" s="15">
        <v>0.72822189686323624</v>
      </c>
      <c r="D11" s="122"/>
      <c r="E11" s="18">
        <f t="shared" ref="E11:E66" si="7">D11*C11</f>
        <v>0</v>
      </c>
      <c r="G11" s="24">
        <v>25</v>
      </c>
      <c r="H11" s="33">
        <f t="shared" si="0"/>
        <v>82.021000000000001</v>
      </c>
      <c r="I11" s="24">
        <v>0.85</v>
      </c>
      <c r="J11" s="123"/>
      <c r="K11" s="19">
        <f>J11*I11</f>
        <v>0</v>
      </c>
      <c r="L11" s="126"/>
      <c r="M11" s="20">
        <f>L11*I11</f>
        <v>0</v>
      </c>
      <c r="O11" s="29">
        <v>25</v>
      </c>
      <c r="P11" s="33">
        <f t="shared" si="3"/>
        <v>82.021000000000001</v>
      </c>
      <c r="Q11" s="28">
        <v>0.80058472397506641</v>
      </c>
      <c r="R11" s="146"/>
      <c r="S11" s="19">
        <f>R11*Q11</f>
        <v>0</v>
      </c>
      <c r="T11" s="143"/>
      <c r="U11" s="20">
        <f>T11*Q11</f>
        <v>0</v>
      </c>
    </row>
    <row r="12" spans="1:21" ht="15.75">
      <c r="A12" s="6">
        <v>30</v>
      </c>
      <c r="B12" s="33">
        <f t="shared" si="6"/>
        <v>98.425200000000004</v>
      </c>
      <c r="C12" s="15">
        <v>0.55903654572652195</v>
      </c>
      <c r="D12" s="122"/>
      <c r="E12" s="18">
        <f t="shared" si="7"/>
        <v>0</v>
      </c>
      <c r="G12" s="25">
        <v>30</v>
      </c>
      <c r="H12" s="33">
        <f t="shared" si="0"/>
        <v>98.425200000000004</v>
      </c>
      <c r="I12" s="25">
        <v>0.73</v>
      </c>
      <c r="J12" s="124"/>
      <c r="K12" s="21">
        <f t="shared" ref="K12:K32" si="8">J12*I12</f>
        <v>0</v>
      </c>
      <c r="L12" s="125"/>
      <c r="M12" s="22">
        <f t="shared" ref="M12:M32" si="9">L12*I12</f>
        <v>0</v>
      </c>
      <c r="O12" s="29">
        <v>30</v>
      </c>
      <c r="P12" s="33">
        <f t="shared" si="3"/>
        <v>98.425200000000004</v>
      </c>
      <c r="Q12" s="28">
        <v>0.77474501758943515</v>
      </c>
      <c r="R12" s="147"/>
      <c r="S12" s="21">
        <f t="shared" ref="S12:S14" si="10">R12*Q12</f>
        <v>0</v>
      </c>
      <c r="T12" s="142"/>
      <c r="U12" s="22">
        <f t="shared" ref="U12:U32" si="11">T12*Q12</f>
        <v>0</v>
      </c>
    </row>
    <row r="13" spans="1:21" ht="15.75">
      <c r="A13" s="6">
        <v>35</v>
      </c>
      <c r="B13" s="33">
        <f t="shared" si="6"/>
        <v>114.82939999999999</v>
      </c>
      <c r="C13" s="15">
        <v>0.44512194641843311</v>
      </c>
      <c r="D13" s="122"/>
      <c r="E13" s="18">
        <f t="shared" si="7"/>
        <v>0</v>
      </c>
      <c r="G13" s="25">
        <v>35</v>
      </c>
      <c r="H13" s="33">
        <f t="shared" si="0"/>
        <v>114.82939999999999</v>
      </c>
      <c r="I13" s="25">
        <v>0.64</v>
      </c>
      <c r="J13" s="124"/>
      <c r="K13" s="21">
        <f t="shared" si="8"/>
        <v>0</v>
      </c>
      <c r="L13" s="125"/>
      <c r="M13" s="22">
        <f t="shared" si="9"/>
        <v>0</v>
      </c>
      <c r="O13" s="29">
        <v>35</v>
      </c>
      <c r="P13" s="33">
        <f t="shared" si="3"/>
        <v>114.82939999999999</v>
      </c>
      <c r="Q13" s="28">
        <v>0.74973931465915389</v>
      </c>
      <c r="R13" s="147"/>
      <c r="S13" s="21">
        <f t="shared" si="10"/>
        <v>0</v>
      </c>
      <c r="T13" s="142"/>
      <c r="U13" s="22">
        <f t="shared" si="11"/>
        <v>0</v>
      </c>
    </row>
    <row r="14" spans="1:21" ht="15.75">
      <c r="A14" s="6">
        <v>40</v>
      </c>
      <c r="B14" s="33">
        <f t="shared" si="6"/>
        <v>131.2336</v>
      </c>
      <c r="C14" s="15">
        <v>0.36470812494818006</v>
      </c>
      <c r="D14" s="122"/>
      <c r="E14" s="18">
        <f t="shared" si="7"/>
        <v>0</v>
      </c>
      <c r="G14" s="25">
        <v>40</v>
      </c>
      <c r="H14" s="33">
        <f t="shared" si="0"/>
        <v>131.2336</v>
      </c>
      <c r="I14" s="25">
        <v>0.57999999999999996</v>
      </c>
      <c r="J14" s="124"/>
      <c r="K14" s="21">
        <f t="shared" si="8"/>
        <v>0</v>
      </c>
      <c r="L14" s="125"/>
      <c r="M14" s="22">
        <f t="shared" si="9"/>
        <v>0</v>
      </c>
      <c r="O14" s="29">
        <v>40</v>
      </c>
      <c r="P14" s="33">
        <f t="shared" si="3"/>
        <v>131.2336</v>
      </c>
      <c r="Q14" s="28">
        <v>0.72554069685345079</v>
      </c>
      <c r="R14" s="147"/>
      <c r="S14" s="21">
        <f t="shared" si="10"/>
        <v>0</v>
      </c>
      <c r="T14" s="142"/>
      <c r="U14" s="22">
        <f t="shared" si="11"/>
        <v>0</v>
      </c>
    </row>
    <row r="15" spans="1:21" ht="15.75">
      <c r="A15" s="6">
        <v>45</v>
      </c>
      <c r="B15" s="33">
        <f t="shared" si="6"/>
        <v>147.6378</v>
      </c>
      <c r="C15" s="15">
        <v>0.30525270189327164</v>
      </c>
      <c r="D15" s="122"/>
      <c r="E15" s="18">
        <f t="shared" si="7"/>
        <v>0</v>
      </c>
      <c r="G15" s="25">
        <v>50</v>
      </c>
      <c r="H15" s="33">
        <f t="shared" si="0"/>
        <v>164.042</v>
      </c>
      <c r="I15" s="25">
        <v>0.5</v>
      </c>
      <c r="J15" s="124"/>
      <c r="K15" s="21">
        <f>J15*I15</f>
        <v>0</v>
      </c>
      <c r="L15" s="125"/>
      <c r="M15" s="22">
        <f t="shared" si="9"/>
        <v>0</v>
      </c>
      <c r="O15" s="29">
        <v>45</v>
      </c>
      <c r="P15" s="33">
        <f t="shared" si="3"/>
        <v>147.6378</v>
      </c>
      <c r="Q15" s="28">
        <v>0.70212311465873556</v>
      </c>
      <c r="R15" s="147"/>
      <c r="S15" s="21">
        <f>R15*Q15</f>
        <v>0</v>
      </c>
      <c r="T15" s="142"/>
      <c r="U15" s="22">
        <f t="shared" si="11"/>
        <v>0</v>
      </c>
    </row>
    <row r="16" spans="1:21" ht="15.75">
      <c r="A16" s="6">
        <v>50</v>
      </c>
      <c r="B16" s="33">
        <f t="shared" si="6"/>
        <v>164.042</v>
      </c>
      <c r="C16" s="15">
        <v>0.26000747501371863</v>
      </c>
      <c r="D16" s="122"/>
      <c r="E16" s="18">
        <f t="shared" si="7"/>
        <v>0</v>
      </c>
      <c r="G16" s="25">
        <v>60</v>
      </c>
      <c r="H16" s="33">
        <f t="shared" si="0"/>
        <v>196.85040000000001</v>
      </c>
      <c r="I16" s="25">
        <v>0.41</v>
      </c>
      <c r="J16" s="124"/>
      <c r="K16" s="21">
        <f t="shared" si="8"/>
        <v>0</v>
      </c>
      <c r="L16" s="125"/>
      <c r="M16" s="22">
        <f t="shared" si="9"/>
        <v>0</v>
      </c>
      <c r="O16" s="29">
        <v>50</v>
      </c>
      <c r="P16" s="33">
        <f t="shared" si="3"/>
        <v>164.042</v>
      </c>
      <c r="Q16" s="28">
        <v>0.67946135933661966</v>
      </c>
      <c r="R16" s="147"/>
      <c r="S16" s="21">
        <f t="shared" ref="S16" si="12">R16*Q16</f>
        <v>0</v>
      </c>
      <c r="T16" s="142"/>
      <c r="U16" s="22">
        <f t="shared" si="11"/>
        <v>0</v>
      </c>
    </row>
    <row r="17" spans="1:21" ht="15.75">
      <c r="A17" s="6">
        <v>55</v>
      </c>
      <c r="B17" s="33">
        <f t="shared" si="6"/>
        <v>180.4462</v>
      </c>
      <c r="C17" s="15">
        <v>0.22475602463287822</v>
      </c>
      <c r="D17" s="122"/>
      <c r="E17" s="18">
        <f t="shared" si="7"/>
        <v>0</v>
      </c>
      <c r="G17" s="25">
        <v>70</v>
      </c>
      <c r="H17" s="33">
        <f t="shared" si="0"/>
        <v>229.65879999999999</v>
      </c>
      <c r="I17" s="25">
        <v>0.31</v>
      </c>
      <c r="J17" s="124"/>
      <c r="K17" s="21">
        <f>J17*I17</f>
        <v>0</v>
      </c>
      <c r="L17" s="125"/>
      <c r="M17" s="22">
        <f t="shared" si="9"/>
        <v>0</v>
      </c>
      <c r="O17" s="29">
        <v>55</v>
      </c>
      <c r="P17" s="33">
        <f t="shared" si="3"/>
        <v>180.4462</v>
      </c>
      <c r="Q17" s="28">
        <v>0.65753103578701999</v>
      </c>
      <c r="R17" s="147"/>
      <c r="S17" s="21">
        <f>R17*Q17</f>
        <v>0</v>
      </c>
      <c r="T17" s="142"/>
      <c r="U17" s="22">
        <f t="shared" si="11"/>
        <v>0</v>
      </c>
    </row>
    <row r="18" spans="1:21" ht="15.75">
      <c r="A18" s="6">
        <v>60</v>
      </c>
      <c r="B18" s="33">
        <f t="shared" si="6"/>
        <v>196.85040000000001</v>
      </c>
      <c r="C18" s="15">
        <v>0.1965363701101884</v>
      </c>
      <c r="D18" s="122"/>
      <c r="E18" s="18">
        <f t="shared" si="7"/>
        <v>0</v>
      </c>
      <c r="G18" s="25">
        <v>80</v>
      </c>
      <c r="H18" s="33">
        <f t="shared" si="0"/>
        <v>262.46719999999999</v>
      </c>
      <c r="I18" s="25">
        <v>0.28000000000000003</v>
      </c>
      <c r="J18" s="124"/>
      <c r="K18" s="21">
        <f t="shared" si="8"/>
        <v>0</v>
      </c>
      <c r="L18" s="125"/>
      <c r="M18" s="22">
        <f t="shared" si="9"/>
        <v>0</v>
      </c>
      <c r="O18" s="29">
        <v>60</v>
      </c>
      <c r="P18" s="33">
        <f t="shared" si="3"/>
        <v>196.85040000000001</v>
      </c>
      <c r="Q18" s="28">
        <v>0.6363085362871348</v>
      </c>
      <c r="R18" s="147"/>
      <c r="S18" s="21">
        <f t="shared" ref="S18:S32" si="13">R18*Q18</f>
        <v>0</v>
      </c>
      <c r="T18" s="142"/>
      <c r="U18" s="22">
        <f t="shared" si="11"/>
        <v>0</v>
      </c>
    </row>
    <row r="19" spans="1:21" ht="15.75">
      <c r="A19" s="6">
        <v>65</v>
      </c>
      <c r="B19" s="33">
        <f t="shared" si="6"/>
        <v>213.25460000000001</v>
      </c>
      <c r="C19" s="15">
        <v>0.17366922881642982</v>
      </c>
      <c r="D19" s="122"/>
      <c r="E19" s="18">
        <f t="shared" si="7"/>
        <v>0</v>
      </c>
      <c r="G19" s="25">
        <v>90</v>
      </c>
      <c r="H19" s="33">
        <f t="shared" si="0"/>
        <v>295.2756</v>
      </c>
      <c r="I19" s="25">
        <v>0.25</v>
      </c>
      <c r="J19" s="124"/>
      <c r="K19" s="21">
        <f t="shared" si="8"/>
        <v>0</v>
      </c>
      <c r="L19" s="125"/>
      <c r="M19" s="22">
        <f t="shared" si="9"/>
        <v>0</v>
      </c>
      <c r="O19" s="29">
        <v>65</v>
      </c>
      <c r="P19" s="33">
        <f t="shared" si="3"/>
        <v>213.25460000000001</v>
      </c>
      <c r="Q19" s="28">
        <v>0.61577101507802101</v>
      </c>
      <c r="R19" s="147"/>
      <c r="S19" s="21">
        <f t="shared" si="13"/>
        <v>0</v>
      </c>
      <c r="T19" s="142"/>
      <c r="U19" s="22">
        <f t="shared" si="11"/>
        <v>0</v>
      </c>
    </row>
    <row r="20" spans="1:21" ht="15.75">
      <c r="A20" s="6">
        <v>70</v>
      </c>
      <c r="B20" s="33">
        <f t="shared" si="6"/>
        <v>229.65879999999999</v>
      </c>
      <c r="C20" s="15">
        <v>0.15474677074056079</v>
      </c>
      <c r="D20" s="122"/>
      <c r="E20" s="18">
        <f t="shared" si="7"/>
        <v>0</v>
      </c>
      <c r="G20" s="25">
        <v>100</v>
      </c>
      <c r="H20" s="33">
        <f t="shared" si="0"/>
        <v>328.084</v>
      </c>
      <c r="I20" s="25">
        <v>0.22</v>
      </c>
      <c r="J20" s="124"/>
      <c r="K20" s="21">
        <f t="shared" si="8"/>
        <v>0</v>
      </c>
      <c r="L20" s="125"/>
      <c r="M20" s="22">
        <f t="shared" si="9"/>
        <v>0</v>
      </c>
      <c r="O20" s="29">
        <v>70</v>
      </c>
      <c r="P20" s="33">
        <f t="shared" si="3"/>
        <v>229.65879999999999</v>
      </c>
      <c r="Q20" s="28">
        <v>0.59589636377141708</v>
      </c>
      <c r="R20" s="147"/>
      <c r="S20" s="21">
        <f t="shared" si="13"/>
        <v>0</v>
      </c>
      <c r="T20" s="142"/>
      <c r="U20" s="22">
        <f t="shared" si="11"/>
        <v>0</v>
      </c>
    </row>
    <row r="21" spans="1:21" ht="15.75">
      <c r="A21" s="6">
        <v>75</v>
      </c>
      <c r="B21" s="33">
        <f t="shared" si="6"/>
        <v>246.06299999999999</v>
      </c>
      <c r="C21" s="15">
        <v>0.13896988363455279</v>
      </c>
      <c r="D21" s="122"/>
      <c r="E21" s="18">
        <f t="shared" si="7"/>
        <v>0</v>
      </c>
      <c r="G21" s="25">
        <v>110</v>
      </c>
      <c r="H21" s="33">
        <f t="shared" si="0"/>
        <v>360.89240000000001</v>
      </c>
      <c r="I21" s="25">
        <v>0.18</v>
      </c>
      <c r="J21" s="124"/>
      <c r="K21" s="21">
        <f t="shared" si="8"/>
        <v>0</v>
      </c>
      <c r="L21" s="125"/>
      <c r="M21" s="22">
        <f t="shared" si="9"/>
        <v>0</v>
      </c>
      <c r="O21" s="29">
        <v>75</v>
      </c>
      <c r="P21" s="33">
        <f t="shared" si="3"/>
        <v>246.06299999999999</v>
      </c>
      <c r="Q21" s="28">
        <v>0.57666318755033519</v>
      </c>
      <c r="R21" s="147"/>
      <c r="S21" s="21">
        <f t="shared" si="13"/>
        <v>0</v>
      </c>
      <c r="T21" s="142"/>
      <c r="U21" s="22">
        <f t="shared" si="11"/>
        <v>0</v>
      </c>
    </row>
    <row r="22" spans="1:21" ht="15.75">
      <c r="A22" s="6">
        <v>80</v>
      </c>
      <c r="B22" s="33">
        <f t="shared" si="6"/>
        <v>262.46719999999999</v>
      </c>
      <c r="C22" s="15">
        <v>0.12558886115032367</v>
      </c>
      <c r="D22" s="122"/>
      <c r="E22" s="18">
        <f t="shared" si="7"/>
        <v>0</v>
      </c>
      <c r="G22" s="25">
        <v>120</v>
      </c>
      <c r="H22" s="33">
        <f t="shared" si="0"/>
        <v>393.70080000000002</v>
      </c>
      <c r="I22" s="25">
        <v>0.16</v>
      </c>
      <c r="J22" s="124"/>
      <c r="K22" s="21">
        <f t="shared" si="8"/>
        <v>0</v>
      </c>
      <c r="L22" s="125"/>
      <c r="M22" s="22">
        <f t="shared" si="9"/>
        <v>0</v>
      </c>
      <c r="O22" s="29">
        <v>80</v>
      </c>
      <c r="P22" s="33">
        <f t="shared" si="3"/>
        <v>262.46719999999999</v>
      </c>
      <c r="Q22" s="28">
        <v>0.55805078213780446</v>
      </c>
      <c r="R22" s="147"/>
      <c r="S22" s="21">
        <f t="shared" si="13"/>
        <v>0</v>
      </c>
      <c r="T22" s="142"/>
      <c r="U22" s="22">
        <f t="shared" si="11"/>
        <v>0</v>
      </c>
    </row>
    <row r="23" spans="1:21" ht="15.75">
      <c r="A23" s="6">
        <v>85</v>
      </c>
      <c r="B23" s="33">
        <f t="shared" si="6"/>
        <v>278.87139999999999</v>
      </c>
      <c r="C23" s="15">
        <v>0.1141900048472754</v>
      </c>
      <c r="D23" s="122"/>
      <c r="E23" s="18">
        <f t="shared" si="7"/>
        <v>0</v>
      </c>
      <c r="G23" s="25">
        <v>130</v>
      </c>
      <c r="H23" s="33">
        <f t="shared" si="0"/>
        <v>426.50920000000002</v>
      </c>
      <c r="I23" s="25">
        <v>0.15</v>
      </c>
      <c r="J23" s="124"/>
      <c r="K23" s="21">
        <f t="shared" si="8"/>
        <v>0</v>
      </c>
      <c r="L23" s="125"/>
      <c r="M23" s="22">
        <f t="shared" si="9"/>
        <v>0</v>
      </c>
      <c r="O23" s="29">
        <v>85</v>
      </c>
      <c r="P23" s="33">
        <f t="shared" si="3"/>
        <v>278.87139999999999</v>
      </c>
      <c r="Q23" s="28">
        <v>0.5400391115089731</v>
      </c>
      <c r="R23" s="147"/>
      <c r="S23" s="21">
        <f t="shared" si="13"/>
        <v>0</v>
      </c>
      <c r="T23" s="142"/>
      <c r="U23" s="22">
        <f t="shared" si="11"/>
        <v>0</v>
      </c>
    </row>
    <row r="24" spans="1:21" ht="15.75">
      <c r="A24" s="6">
        <v>90</v>
      </c>
      <c r="B24" s="33">
        <f t="shared" si="6"/>
        <v>295.2756</v>
      </c>
      <c r="C24" s="15">
        <v>0.10433729871820435</v>
      </c>
      <c r="D24" s="122"/>
      <c r="E24" s="18">
        <f t="shared" si="7"/>
        <v>0</v>
      </c>
      <c r="G24" s="25">
        <v>140</v>
      </c>
      <c r="H24" s="33">
        <f t="shared" si="0"/>
        <v>459.31759999999997</v>
      </c>
      <c r="I24" s="25">
        <v>0.14000000000000001</v>
      </c>
      <c r="J24" s="124"/>
      <c r="K24" s="21">
        <f t="shared" si="8"/>
        <v>0</v>
      </c>
      <c r="L24" s="125"/>
      <c r="M24" s="22">
        <f t="shared" si="9"/>
        <v>0</v>
      </c>
      <c r="O24" s="29">
        <v>90</v>
      </c>
      <c r="P24" s="33">
        <f t="shared" si="3"/>
        <v>295.2756</v>
      </c>
      <c r="Q24" s="28">
        <v>0.52260878632257379</v>
      </c>
      <c r="R24" s="147"/>
      <c r="S24" s="21">
        <f t="shared" si="13"/>
        <v>0</v>
      </c>
      <c r="T24" s="142"/>
      <c r="U24" s="22">
        <f t="shared" si="11"/>
        <v>0</v>
      </c>
    </row>
    <row r="25" spans="1:21" ht="15.75">
      <c r="A25" s="6">
        <v>95</v>
      </c>
      <c r="B25" s="33">
        <f t="shared" si="6"/>
        <v>311.6798</v>
      </c>
      <c r="C25" s="15">
        <v>9.5778559231685323E-2</v>
      </c>
      <c r="D25" s="122"/>
      <c r="E25" s="18">
        <f t="shared" si="7"/>
        <v>0</v>
      </c>
      <c r="G25" s="25">
        <v>150</v>
      </c>
      <c r="H25" s="33">
        <f t="shared" si="0"/>
        <v>492.12599999999998</v>
      </c>
      <c r="I25" s="25">
        <v>0.12</v>
      </c>
      <c r="J25" s="124"/>
      <c r="K25" s="21">
        <f t="shared" si="8"/>
        <v>0</v>
      </c>
      <c r="L25" s="125"/>
      <c r="M25" s="22">
        <f t="shared" si="9"/>
        <v>0</v>
      </c>
      <c r="O25" s="29">
        <v>95</v>
      </c>
      <c r="P25" s="33">
        <f t="shared" si="3"/>
        <v>311.6798</v>
      </c>
      <c r="Q25" s="28">
        <v>0.50574104304853795</v>
      </c>
      <c r="R25" s="147"/>
      <c r="S25" s="21">
        <f t="shared" si="13"/>
        <v>0</v>
      </c>
      <c r="T25" s="142"/>
      <c r="U25" s="22">
        <f t="shared" si="11"/>
        <v>0</v>
      </c>
    </row>
    <row r="26" spans="1:21" ht="15.75">
      <c r="A26" s="6">
        <v>100</v>
      </c>
      <c r="B26" s="33">
        <f t="shared" si="6"/>
        <v>328.084</v>
      </c>
      <c r="C26" s="15">
        <v>8.8310763402521808E-2</v>
      </c>
      <c r="D26" s="122"/>
      <c r="E26" s="18">
        <f t="shared" si="7"/>
        <v>0</v>
      </c>
      <c r="G26" s="25">
        <v>160</v>
      </c>
      <c r="H26" s="33">
        <f t="shared" si="0"/>
        <v>524.93439999999998</v>
      </c>
      <c r="I26" s="25">
        <v>0.1</v>
      </c>
      <c r="J26" s="124"/>
      <c r="K26" s="21">
        <f t="shared" si="8"/>
        <v>0</v>
      </c>
      <c r="L26" s="125"/>
      <c r="M26" s="22">
        <f t="shared" si="9"/>
        <v>0</v>
      </c>
      <c r="O26" s="29">
        <v>100</v>
      </c>
      <c r="P26" s="33">
        <f t="shared" si="3"/>
        <v>328.084</v>
      </c>
      <c r="Q26" s="28">
        <v>0.48941772376928555</v>
      </c>
      <c r="R26" s="147"/>
      <c r="S26" s="21">
        <f t="shared" si="13"/>
        <v>0</v>
      </c>
      <c r="T26" s="142"/>
      <c r="U26" s="22">
        <f t="shared" si="11"/>
        <v>0</v>
      </c>
    </row>
    <row r="27" spans="1:21" ht="15.75">
      <c r="A27" s="6">
        <v>105</v>
      </c>
      <c r="B27" s="33">
        <f t="shared" si="6"/>
        <v>344.48820000000001</v>
      </c>
      <c r="C27" s="15">
        <v>8.1715573683392939E-2</v>
      </c>
      <c r="D27" s="122"/>
      <c r="E27" s="18">
        <f t="shared" si="7"/>
        <v>0</v>
      </c>
      <c r="G27" s="25">
        <v>180</v>
      </c>
      <c r="H27" s="33">
        <f t="shared" si="0"/>
        <v>590.55119999999999</v>
      </c>
      <c r="I27" s="25">
        <v>0.09</v>
      </c>
      <c r="J27" s="124"/>
      <c r="K27" s="21">
        <f t="shared" si="8"/>
        <v>0</v>
      </c>
      <c r="L27" s="125"/>
      <c r="M27" s="22">
        <f t="shared" si="9"/>
        <v>0</v>
      </c>
      <c r="O27" s="29">
        <v>105</v>
      </c>
      <c r="P27" s="33">
        <f t="shared" si="3"/>
        <v>344.48820000000001</v>
      </c>
      <c r="Q27" s="28">
        <v>0.47362125663295251</v>
      </c>
      <c r="R27" s="147"/>
      <c r="S27" s="21">
        <f t="shared" si="13"/>
        <v>0</v>
      </c>
      <c r="T27" s="142"/>
      <c r="U27" s="22">
        <f t="shared" si="11"/>
        <v>0</v>
      </c>
    </row>
    <row r="28" spans="1:21" ht="15.75">
      <c r="A28" s="6">
        <v>110</v>
      </c>
      <c r="B28" s="33">
        <f t="shared" si="6"/>
        <v>360.89240000000001</v>
      </c>
      <c r="C28" s="15">
        <v>7.5890159605014898E-2</v>
      </c>
      <c r="D28" s="122"/>
      <c r="E28" s="18">
        <f t="shared" si="7"/>
        <v>0</v>
      </c>
      <c r="G28" s="25">
        <v>200</v>
      </c>
      <c r="H28" s="33">
        <f t="shared" si="0"/>
        <v>656.16800000000001</v>
      </c>
      <c r="I28" s="25">
        <v>0.08</v>
      </c>
      <c r="J28" s="124"/>
      <c r="K28" s="21">
        <f t="shared" si="8"/>
        <v>0</v>
      </c>
      <c r="L28" s="125"/>
      <c r="M28" s="22">
        <f t="shared" si="9"/>
        <v>0</v>
      </c>
      <c r="O28" s="29">
        <v>110</v>
      </c>
      <c r="P28" s="33">
        <f t="shared" si="3"/>
        <v>360.89240000000001</v>
      </c>
      <c r="Q28" s="28">
        <v>0.45833463693750809</v>
      </c>
      <c r="R28" s="147"/>
      <c r="S28" s="21">
        <f t="shared" si="13"/>
        <v>0</v>
      </c>
      <c r="T28" s="142"/>
      <c r="U28" s="22">
        <f t="shared" si="11"/>
        <v>0</v>
      </c>
    </row>
    <row r="29" spans="1:21" ht="15.75">
      <c r="A29" s="6">
        <v>115</v>
      </c>
      <c r="B29" s="33">
        <f t="shared" si="6"/>
        <v>377.29660000000001</v>
      </c>
      <c r="C29" s="15">
        <v>7.0687669750996496E-2</v>
      </c>
      <c r="D29" s="122"/>
      <c r="E29" s="18">
        <f t="shared" si="7"/>
        <v>0</v>
      </c>
      <c r="G29" s="25">
        <v>220</v>
      </c>
      <c r="H29" s="33">
        <f t="shared" si="0"/>
        <v>721.78480000000002</v>
      </c>
      <c r="I29" s="25">
        <v>7.0000000000000007E-2</v>
      </c>
      <c r="J29" s="124"/>
      <c r="K29" s="21">
        <f t="shared" si="8"/>
        <v>0</v>
      </c>
      <c r="L29" s="125"/>
      <c r="M29" s="22">
        <f t="shared" si="9"/>
        <v>0</v>
      </c>
      <c r="O29" s="29">
        <v>115</v>
      </c>
      <c r="P29" s="33">
        <f t="shared" si="3"/>
        <v>377.29660000000001</v>
      </c>
      <c r="Q29" s="28">
        <v>0.44354140882540261</v>
      </c>
      <c r="R29" s="147"/>
      <c r="S29" s="21">
        <f t="shared" si="13"/>
        <v>0</v>
      </c>
      <c r="T29" s="142"/>
      <c r="U29" s="22">
        <f t="shared" si="11"/>
        <v>0</v>
      </c>
    </row>
    <row r="30" spans="1:21" ht="15.75">
      <c r="A30" s="6">
        <v>120</v>
      </c>
      <c r="B30" s="33">
        <f t="shared" si="6"/>
        <v>393.70080000000002</v>
      </c>
      <c r="C30" s="15">
        <v>6.6045332056437742E-2</v>
      </c>
      <c r="D30" s="122"/>
      <c r="E30" s="18">
        <f t="shared" si="7"/>
        <v>0</v>
      </c>
      <c r="G30" s="25">
        <v>240</v>
      </c>
      <c r="H30" s="33">
        <f t="shared" si="0"/>
        <v>787.40160000000003</v>
      </c>
      <c r="I30" s="25">
        <v>0.06</v>
      </c>
      <c r="J30" s="124"/>
      <c r="K30" s="21">
        <f t="shared" si="8"/>
        <v>0</v>
      </c>
      <c r="L30" s="125"/>
      <c r="M30" s="22">
        <f t="shared" si="9"/>
        <v>0</v>
      </c>
      <c r="O30" s="29">
        <v>120</v>
      </c>
      <c r="P30" s="33">
        <f t="shared" si="3"/>
        <v>393.70080000000002</v>
      </c>
      <c r="Q30" s="28">
        <v>0.42922564756904052</v>
      </c>
      <c r="R30" s="147"/>
      <c r="S30" s="21">
        <f t="shared" si="13"/>
        <v>0</v>
      </c>
      <c r="T30" s="142"/>
      <c r="U30" s="22">
        <f t="shared" si="11"/>
        <v>0</v>
      </c>
    </row>
    <row r="31" spans="1:21" ht="15.75">
      <c r="A31" s="6">
        <v>125</v>
      </c>
      <c r="B31" s="33">
        <f t="shared" si="6"/>
        <v>410.10500000000002</v>
      </c>
      <c r="C31" s="15">
        <v>6.1860631965011736E-2</v>
      </c>
      <c r="D31" s="122"/>
      <c r="E31" s="18">
        <f t="shared" si="7"/>
        <v>0</v>
      </c>
      <c r="G31" s="25">
        <v>260</v>
      </c>
      <c r="H31" s="33">
        <f t="shared" si="0"/>
        <v>853.01840000000004</v>
      </c>
      <c r="I31" s="25">
        <v>0.05</v>
      </c>
      <c r="J31" s="124"/>
      <c r="K31" s="21">
        <f t="shared" si="8"/>
        <v>0</v>
      </c>
      <c r="L31" s="125"/>
      <c r="M31" s="22">
        <f t="shared" si="9"/>
        <v>0</v>
      </c>
      <c r="O31" s="29">
        <v>125</v>
      </c>
      <c r="P31" s="33">
        <f t="shared" si="3"/>
        <v>410.10500000000002</v>
      </c>
      <c r="Q31" s="28">
        <v>0.41537194242800668</v>
      </c>
      <c r="R31" s="147"/>
      <c r="S31" s="21">
        <f t="shared" si="13"/>
        <v>0</v>
      </c>
      <c r="T31" s="142"/>
      <c r="U31" s="22">
        <f t="shared" si="11"/>
        <v>0</v>
      </c>
    </row>
    <row r="32" spans="1:21" ht="15.75">
      <c r="A32" s="6">
        <v>130</v>
      </c>
      <c r="B32" s="33">
        <f t="shared" si="6"/>
        <v>426.50920000000002</v>
      </c>
      <c r="C32" s="15">
        <v>5.8094267980535928E-2</v>
      </c>
      <c r="D32" s="122"/>
      <c r="E32" s="18">
        <f t="shared" si="7"/>
        <v>0</v>
      </c>
      <c r="G32" s="25">
        <v>280</v>
      </c>
      <c r="H32" s="33">
        <f t="shared" si="0"/>
        <v>918.63519999999994</v>
      </c>
      <c r="I32" s="25">
        <v>0.04</v>
      </c>
      <c r="J32" s="124"/>
      <c r="K32" s="21">
        <f t="shared" si="8"/>
        <v>0</v>
      </c>
      <c r="L32" s="125"/>
      <c r="M32" s="22">
        <f t="shared" si="9"/>
        <v>0</v>
      </c>
      <c r="O32" s="29">
        <v>130</v>
      </c>
      <c r="P32" s="33">
        <f t="shared" si="3"/>
        <v>426.50920000000002</v>
      </c>
      <c r="Q32" s="28">
        <v>0.40196538005959548</v>
      </c>
      <c r="R32" s="147"/>
      <c r="S32" s="21">
        <f t="shared" si="13"/>
        <v>0</v>
      </c>
      <c r="T32" s="142"/>
      <c r="U32" s="22">
        <f t="shared" si="11"/>
        <v>0</v>
      </c>
    </row>
    <row r="33" spans="1:21" ht="15.75">
      <c r="A33" s="6">
        <v>135</v>
      </c>
      <c r="B33" s="33">
        <f t="shared" si="6"/>
        <v>442.91340000000002</v>
      </c>
      <c r="C33" s="15">
        <v>5.4672294020426331E-2</v>
      </c>
      <c r="D33" s="122"/>
      <c r="E33" s="18">
        <f t="shared" si="7"/>
        <v>0</v>
      </c>
      <c r="O33" s="29">
        <v>135</v>
      </c>
      <c r="P33" s="33">
        <f t="shared" si="3"/>
        <v>442.91340000000002</v>
      </c>
      <c r="Q33" s="28">
        <v>0.38899152846478025</v>
      </c>
      <c r="R33" s="147"/>
      <c r="S33" s="21">
        <f t="shared" ref="S33:S66" si="14">R33*Q33</f>
        <v>0</v>
      </c>
      <c r="T33" s="142"/>
      <c r="U33" s="22">
        <f t="shared" ref="U33:U66" si="15">T33*Q33</f>
        <v>0</v>
      </c>
    </row>
    <row r="34" spans="1:21" ht="15.75">
      <c r="A34" s="6">
        <v>140</v>
      </c>
      <c r="B34" s="33">
        <f t="shared" si="6"/>
        <v>459.31759999999997</v>
      </c>
      <c r="C34" s="15">
        <v>5.1569788240706578E-2</v>
      </c>
      <c r="D34" s="122"/>
      <c r="E34" s="18">
        <f t="shared" si="7"/>
        <v>0</v>
      </c>
      <c r="O34" s="29">
        <v>140</v>
      </c>
      <c r="P34" s="33">
        <f t="shared" si="3"/>
        <v>459.31759999999997</v>
      </c>
      <c r="Q34" s="28">
        <v>0.37643642145234507</v>
      </c>
      <c r="R34" s="147"/>
      <c r="S34" s="21">
        <f t="shared" si="14"/>
        <v>0</v>
      </c>
      <c r="T34" s="142"/>
      <c r="U34" s="22">
        <f t="shared" si="15"/>
        <v>0</v>
      </c>
    </row>
    <row r="35" spans="1:21" ht="15.75">
      <c r="A35" s="6">
        <v>145</v>
      </c>
      <c r="B35" s="33">
        <f t="shared" si="6"/>
        <v>475.72179999999997</v>
      </c>
      <c r="C35" s="15">
        <v>4.8731605388776508E-2</v>
      </c>
      <c r="D35" s="122"/>
      <c r="E35" s="18">
        <f t="shared" si="7"/>
        <v>0</v>
      </c>
      <c r="O35" s="29">
        <v>145</v>
      </c>
      <c r="P35" s="33">
        <f t="shared" si="3"/>
        <v>475.72179999999997</v>
      </c>
      <c r="Q35" s="28">
        <v>0.36428654360445184</v>
      </c>
      <c r="R35" s="147"/>
      <c r="S35" s="21">
        <f t="shared" si="14"/>
        <v>0</v>
      </c>
      <c r="T35" s="142"/>
      <c r="U35" s="22">
        <f t="shared" si="15"/>
        <v>0</v>
      </c>
    </row>
    <row r="36" spans="1:21" ht="15.75">
      <c r="A36" s="6">
        <v>150</v>
      </c>
      <c r="B36" s="33">
        <f t="shared" si="6"/>
        <v>492.12599999999998</v>
      </c>
      <c r="C36" s="15">
        <v>4.6134927568880407E-2</v>
      </c>
      <c r="D36" s="122"/>
      <c r="E36" s="18">
        <f t="shared" si="7"/>
        <v>0</v>
      </c>
      <c r="O36" s="29">
        <v>150</v>
      </c>
      <c r="P36" s="33">
        <f t="shared" si="3"/>
        <v>492.12599999999998</v>
      </c>
      <c r="Q36" s="28">
        <v>0.35252881572745992</v>
      </c>
      <c r="R36" s="147"/>
      <c r="S36" s="21">
        <f t="shared" si="14"/>
        <v>0</v>
      </c>
      <c r="T36" s="142"/>
      <c r="U36" s="22">
        <f t="shared" si="15"/>
        <v>0</v>
      </c>
    </row>
    <row r="37" spans="1:21" ht="15.75">
      <c r="A37" s="6">
        <v>155</v>
      </c>
      <c r="B37" s="33">
        <f t="shared" si="6"/>
        <v>508.53019999999998</v>
      </c>
      <c r="C37" s="15">
        <v>4.3758946219958031E-2</v>
      </c>
      <c r="D37" s="122"/>
      <c r="E37" s="18">
        <f t="shared" si="7"/>
        <v>0</v>
      </c>
      <c r="O37" s="29">
        <v>155</v>
      </c>
      <c r="P37" s="33">
        <f t="shared" si="3"/>
        <v>508.53019999999998</v>
      </c>
      <c r="Q37" s="28">
        <v>0.34115058077233534</v>
      </c>
      <c r="R37" s="147"/>
      <c r="S37" s="21">
        <f t="shared" si="14"/>
        <v>0</v>
      </c>
      <c r="T37" s="142"/>
      <c r="U37" s="22">
        <f t="shared" si="15"/>
        <v>0</v>
      </c>
    </row>
    <row r="38" spans="1:21" ht="15.75">
      <c r="A38" s="6">
        <v>160</v>
      </c>
      <c r="B38" s="33">
        <f t="shared" si="6"/>
        <v>524.93439999999998</v>
      </c>
      <c r="C38" s="15">
        <v>4.1566580858239645E-2</v>
      </c>
      <c r="D38" s="122"/>
      <c r="E38" s="18">
        <f t="shared" si="7"/>
        <v>0</v>
      </c>
      <c r="O38" s="29">
        <v>160</v>
      </c>
      <c r="P38" s="33">
        <f t="shared" si="3"/>
        <v>524.93439999999998</v>
      </c>
      <c r="Q38" s="28">
        <v>0.33013959020949357</v>
      </c>
      <c r="R38" s="147"/>
      <c r="S38" s="21">
        <f t="shared" si="14"/>
        <v>0</v>
      </c>
      <c r="T38" s="142"/>
      <c r="U38" s="22">
        <f t="shared" si="15"/>
        <v>0</v>
      </c>
    </row>
    <row r="39" spans="1:21" ht="15.75">
      <c r="A39" s="6">
        <v>165</v>
      </c>
      <c r="B39" s="33">
        <f t="shared" si="6"/>
        <v>541.33860000000004</v>
      </c>
      <c r="C39" s="15">
        <v>3.9550065156566276E-2</v>
      </c>
      <c r="D39" s="122"/>
      <c r="E39" s="18">
        <f t="shared" si="7"/>
        <v>0</v>
      </c>
      <c r="O39" s="29">
        <v>165</v>
      </c>
      <c r="P39" s="33">
        <f t="shared" si="3"/>
        <v>541.33860000000004</v>
      </c>
      <c r="Q39" s="28">
        <v>0.31948399084340867</v>
      </c>
      <c r="R39" s="147"/>
      <c r="S39" s="21">
        <f t="shared" si="14"/>
        <v>0</v>
      </c>
      <c r="T39" s="142"/>
      <c r="U39" s="22">
        <f t="shared" si="15"/>
        <v>0</v>
      </c>
    </row>
    <row r="40" spans="1:21" ht="15.75">
      <c r="A40" s="6">
        <v>170</v>
      </c>
      <c r="B40" s="33">
        <f t="shared" si="6"/>
        <v>557.74279999999999</v>
      </c>
      <c r="C40" s="15">
        <v>3.7680208436995613E-2</v>
      </c>
      <c r="D40" s="122"/>
      <c r="E40" s="18">
        <f t="shared" si="7"/>
        <v>0</v>
      </c>
      <c r="O40" s="29">
        <v>170</v>
      </c>
      <c r="P40" s="33">
        <f t="shared" si="3"/>
        <v>557.74279999999999</v>
      </c>
      <c r="Q40" s="28">
        <v>0.30917231205279455</v>
      </c>
      <c r="R40" s="147"/>
      <c r="S40" s="21">
        <f t="shared" si="14"/>
        <v>0</v>
      </c>
      <c r="T40" s="142"/>
      <c r="U40" s="22">
        <f t="shared" si="15"/>
        <v>0</v>
      </c>
    </row>
    <row r="41" spans="1:21" ht="15.75">
      <c r="A41" s="6">
        <v>175</v>
      </c>
      <c r="B41" s="33">
        <f t="shared" si="6"/>
        <v>574.14700000000005</v>
      </c>
      <c r="C41" s="15">
        <v>3.595230247393634E-2</v>
      </c>
      <c r="D41" s="122"/>
      <c r="E41" s="18">
        <f t="shared" si="7"/>
        <v>0</v>
      </c>
      <c r="O41" s="29">
        <v>175</v>
      </c>
      <c r="P41" s="33">
        <f t="shared" si="3"/>
        <v>574.14700000000005</v>
      </c>
      <c r="Q41" s="28">
        <v>0.29919345344262221</v>
      </c>
      <c r="R41" s="147"/>
      <c r="S41" s="21">
        <f t="shared" si="14"/>
        <v>0</v>
      </c>
      <c r="T41" s="142"/>
      <c r="U41" s="22">
        <f t="shared" si="15"/>
        <v>0</v>
      </c>
    </row>
    <row r="42" spans="1:21" ht="15.75">
      <c r="A42" s="6">
        <v>180</v>
      </c>
      <c r="B42" s="33">
        <f t="shared" si="6"/>
        <v>590.55119999999999</v>
      </c>
      <c r="C42" s="15">
        <v>3.4343109223436225E-2</v>
      </c>
      <c r="D42" s="122"/>
      <c r="E42" s="18">
        <f t="shared" si="7"/>
        <v>0</v>
      </c>
      <c r="O42" s="29">
        <v>180</v>
      </c>
      <c r="P42" s="33">
        <f t="shared" si="3"/>
        <v>590.55119999999999</v>
      </c>
      <c r="Q42" s="28">
        <v>0.28953667289468216</v>
      </c>
      <c r="R42" s="147"/>
      <c r="S42" s="21">
        <f t="shared" si="14"/>
        <v>0</v>
      </c>
      <c r="T42" s="142"/>
      <c r="U42" s="22">
        <f t="shared" si="15"/>
        <v>0</v>
      </c>
    </row>
    <row r="43" spans="1:21" ht="15.75">
      <c r="A43" s="6">
        <v>185</v>
      </c>
      <c r="B43" s="33">
        <f t="shared" si="6"/>
        <v>606.95539999999994</v>
      </c>
      <c r="C43" s="15">
        <v>3.2849913758408733E-2</v>
      </c>
      <c r="D43" s="122"/>
      <c r="E43" s="18">
        <f t="shared" si="7"/>
        <v>0</v>
      </c>
      <c r="O43" s="29">
        <v>185</v>
      </c>
      <c r="P43" s="33">
        <f t="shared" si="3"/>
        <v>606.95539999999994</v>
      </c>
      <c r="Q43" s="28">
        <v>0.28019157500382597</v>
      </c>
      <c r="R43" s="147"/>
      <c r="S43" s="21">
        <f t="shared" si="14"/>
        <v>0</v>
      </c>
      <c r="T43" s="142"/>
      <c r="U43" s="22">
        <f t="shared" si="15"/>
        <v>0</v>
      </c>
    </row>
    <row r="44" spans="1:21" ht="15.75">
      <c r="A44" s="6">
        <v>190</v>
      </c>
      <c r="B44" s="33">
        <f t="shared" si="6"/>
        <v>623.3596</v>
      </c>
      <c r="C44" s="15">
        <v>3.1453878365631405E-2</v>
      </c>
      <c r="D44" s="122"/>
      <c r="E44" s="18">
        <f t="shared" si="7"/>
        <v>0</v>
      </c>
      <c r="O44" s="29">
        <v>190</v>
      </c>
      <c r="P44" s="33">
        <f t="shared" si="3"/>
        <v>623.3596</v>
      </c>
      <c r="Q44" s="28">
        <v>0.27114809988744093</v>
      </c>
      <c r="R44" s="147"/>
      <c r="S44" s="21">
        <f t="shared" si="14"/>
        <v>0</v>
      </c>
      <c r="T44" s="142"/>
      <c r="U44" s="22">
        <f t="shared" si="15"/>
        <v>0</v>
      </c>
    </row>
    <row r="45" spans="1:21" ht="15.75">
      <c r="A45" s="6">
        <v>195</v>
      </c>
      <c r="B45" s="33">
        <f t="shared" si="6"/>
        <v>639.76379999999995</v>
      </c>
      <c r="C45" s="15">
        <v>3.0150160115510988E-2</v>
      </c>
      <c r="D45" s="122"/>
      <c r="E45" s="18">
        <f t="shared" si="7"/>
        <v>0</v>
      </c>
      <c r="O45" s="29">
        <v>195</v>
      </c>
      <c r="P45" s="33">
        <f t="shared" si="3"/>
        <v>639.76379999999995</v>
      </c>
      <c r="Q45" s="28">
        <v>0.26239651235611117</v>
      </c>
      <c r="R45" s="147"/>
      <c r="S45" s="21">
        <f t="shared" si="14"/>
        <v>0</v>
      </c>
      <c r="T45" s="142"/>
      <c r="U45" s="22">
        <f t="shared" si="15"/>
        <v>0</v>
      </c>
    </row>
    <row r="46" spans="1:21" ht="15.75">
      <c r="A46" s="6">
        <v>200</v>
      </c>
      <c r="B46" s="33">
        <f t="shared" si="6"/>
        <v>656.16800000000001</v>
      </c>
      <c r="C46" s="15">
        <v>2.8933900042263542E-2</v>
      </c>
      <c r="D46" s="122"/>
      <c r="E46" s="18">
        <f t="shared" si="7"/>
        <v>0</v>
      </c>
      <c r="O46" s="29">
        <v>200</v>
      </c>
      <c r="P46" s="33">
        <f t="shared" si="3"/>
        <v>656.16800000000001</v>
      </c>
      <c r="Q46" s="28">
        <v>0.25392739143380544</v>
      </c>
      <c r="R46" s="147"/>
      <c r="S46" s="21">
        <f t="shared" si="14"/>
        <v>0</v>
      </c>
      <c r="T46" s="142"/>
      <c r="U46" s="22">
        <f t="shared" si="15"/>
        <v>0</v>
      </c>
    </row>
    <row r="47" spans="1:21" ht="15.75">
      <c r="A47" s="6">
        <v>205</v>
      </c>
      <c r="B47" s="33">
        <f t="shared" si="6"/>
        <v>672.57219999999995</v>
      </c>
      <c r="C47" s="15">
        <v>2.7790968658257906E-2</v>
      </c>
      <c r="D47" s="122"/>
      <c r="E47" s="18">
        <f t="shared" si="7"/>
        <v>0</v>
      </c>
      <c r="O47" s="29">
        <v>205</v>
      </c>
      <c r="P47" s="33">
        <f t="shared" si="3"/>
        <v>672.57219999999995</v>
      </c>
      <c r="Q47" s="28">
        <v>0.24573162021631323</v>
      </c>
      <c r="R47" s="147"/>
      <c r="S47" s="21">
        <f t="shared" si="14"/>
        <v>0</v>
      </c>
      <c r="T47" s="142"/>
      <c r="U47" s="22">
        <f t="shared" si="15"/>
        <v>0</v>
      </c>
    </row>
    <row r="48" spans="1:21" ht="15.75">
      <c r="A48" s="6">
        <v>210</v>
      </c>
      <c r="B48" s="33">
        <f t="shared" si="6"/>
        <v>688.97640000000001</v>
      </c>
      <c r="C48" s="15">
        <v>2.6721370774351296E-2</v>
      </c>
      <c r="D48" s="122"/>
      <c r="E48" s="18">
        <f t="shared" si="7"/>
        <v>0</v>
      </c>
      <c r="O48" s="29">
        <v>210</v>
      </c>
      <c r="P48" s="33">
        <f t="shared" si="3"/>
        <v>688.97640000000001</v>
      </c>
      <c r="Q48" s="28">
        <v>0.23780037605700949</v>
      </c>
      <c r="R48" s="147"/>
      <c r="S48" s="21">
        <f t="shared" si="14"/>
        <v>0</v>
      </c>
      <c r="T48" s="142"/>
      <c r="U48" s="22">
        <f t="shared" si="15"/>
        <v>0</v>
      </c>
    </row>
    <row r="49" spans="1:21" ht="15.75">
      <c r="A49" s="6">
        <v>215</v>
      </c>
      <c r="B49" s="33">
        <f t="shared" si="6"/>
        <v>705.38059999999996</v>
      </c>
      <c r="C49" s="15">
        <v>2.5723566916235924E-2</v>
      </c>
      <c r="D49" s="122"/>
      <c r="E49" s="18">
        <f t="shared" si="7"/>
        <v>0</v>
      </c>
      <c r="O49" s="29">
        <v>215</v>
      </c>
      <c r="P49" s="33">
        <f t="shared" si="3"/>
        <v>705.38059999999996</v>
      </c>
      <c r="Q49" s="28">
        <v>0.23012512106938476</v>
      </c>
      <c r="R49" s="147"/>
      <c r="S49" s="21">
        <f t="shared" si="14"/>
        <v>0</v>
      </c>
      <c r="T49" s="142"/>
      <c r="U49" s="22">
        <f t="shared" si="15"/>
        <v>0</v>
      </c>
    </row>
    <row r="50" spans="1:21" ht="15.75">
      <c r="A50" s="6">
        <v>220</v>
      </c>
      <c r="B50" s="33">
        <f t="shared" si="6"/>
        <v>721.78480000000002</v>
      </c>
      <c r="C50" s="15">
        <v>2.4784431461818846E-2</v>
      </c>
      <c r="D50" s="122"/>
      <c r="E50" s="18">
        <f t="shared" si="7"/>
        <v>0</v>
      </c>
      <c r="O50" s="29">
        <v>220</v>
      </c>
      <c r="P50" s="33">
        <f t="shared" si="3"/>
        <v>721.78480000000002</v>
      </c>
      <c r="Q50" s="28">
        <v>0.22269759293611507</v>
      </c>
      <c r="R50" s="147"/>
      <c r="S50" s="21">
        <f t="shared" si="14"/>
        <v>0</v>
      </c>
      <c r="T50" s="142"/>
      <c r="U50" s="22">
        <f t="shared" si="15"/>
        <v>0</v>
      </c>
    </row>
    <row r="51" spans="1:21" ht="15.75">
      <c r="A51" s="6">
        <v>225</v>
      </c>
      <c r="B51" s="33">
        <f t="shared" si="6"/>
        <v>738.18899999999996</v>
      </c>
      <c r="C51" s="15">
        <v>2.3897729540153526E-2</v>
      </c>
      <c r="D51" s="122"/>
      <c r="E51" s="18">
        <f t="shared" si="7"/>
        <v>0</v>
      </c>
      <c r="O51" s="29">
        <v>225</v>
      </c>
      <c r="P51" s="33">
        <f t="shared" si="3"/>
        <v>738.18899999999996</v>
      </c>
      <c r="Q51" s="28">
        <v>0.21550979601477979</v>
      </c>
      <c r="R51" s="147"/>
      <c r="S51" s="21">
        <f t="shared" si="14"/>
        <v>0</v>
      </c>
      <c r="T51" s="142"/>
      <c r="U51" s="22">
        <f t="shared" si="15"/>
        <v>0</v>
      </c>
    </row>
    <row r="52" spans="1:21" ht="15.75">
      <c r="A52" s="6">
        <v>230</v>
      </c>
      <c r="B52" s="33">
        <f t="shared" si="6"/>
        <v>754.59320000000002</v>
      </c>
      <c r="C52" s="15">
        <v>2.306178536931117E-2</v>
      </c>
      <c r="D52" s="122"/>
      <c r="E52" s="18">
        <f t="shared" si="7"/>
        <v>0</v>
      </c>
      <c r="O52" s="29">
        <v>230</v>
      </c>
      <c r="P52" s="33">
        <f t="shared" si="3"/>
        <v>754.59320000000002</v>
      </c>
      <c r="Q52" s="28">
        <v>0.20855399273065084</v>
      </c>
      <c r="R52" s="147"/>
      <c r="S52" s="21">
        <f t="shared" si="14"/>
        <v>0</v>
      </c>
      <c r="T52" s="142"/>
      <c r="U52" s="22">
        <f t="shared" si="15"/>
        <v>0</v>
      </c>
    </row>
    <row r="53" spans="1:21" ht="15.75">
      <c r="A53" s="6">
        <v>235</v>
      </c>
      <c r="B53" s="33">
        <f t="shared" si="6"/>
        <v>770.99739999999997</v>
      </c>
      <c r="C53" s="15">
        <v>2.2270570945205358E-2</v>
      </c>
      <c r="D53" s="122"/>
      <c r="E53" s="18">
        <f t="shared" si="7"/>
        <v>0</v>
      </c>
      <c r="O53" s="29">
        <v>235</v>
      </c>
      <c r="P53" s="33">
        <f t="shared" si="3"/>
        <v>770.99739999999997</v>
      </c>
      <c r="Q53" s="28">
        <v>0.2018226952472893</v>
      </c>
      <c r="R53" s="147"/>
      <c r="S53" s="21">
        <f t="shared" si="14"/>
        <v>0</v>
      </c>
      <c r="T53" s="142"/>
      <c r="U53" s="22">
        <f t="shared" si="15"/>
        <v>0</v>
      </c>
    </row>
    <row r="54" spans="1:21" ht="15.75">
      <c r="A54" s="6">
        <v>240</v>
      </c>
      <c r="B54" s="33">
        <f t="shared" si="6"/>
        <v>787.40160000000003</v>
      </c>
      <c r="C54" s="15">
        <v>2.1522883553533136E-2</v>
      </c>
      <c r="D54" s="122"/>
      <c r="E54" s="18">
        <f t="shared" si="7"/>
        <v>0</v>
      </c>
      <c r="O54" s="29">
        <v>240</v>
      </c>
      <c r="P54" s="33">
        <f t="shared" si="3"/>
        <v>787.40160000000003</v>
      </c>
      <c r="Q54" s="28">
        <v>0.19530865740598127</v>
      </c>
      <c r="R54" s="147"/>
      <c r="S54" s="21">
        <f t="shared" si="14"/>
        <v>0</v>
      </c>
      <c r="T54" s="142"/>
      <c r="U54" s="22">
        <f t="shared" si="15"/>
        <v>0</v>
      </c>
    </row>
    <row r="55" spans="1:21" ht="15.75">
      <c r="A55" s="6">
        <v>245</v>
      </c>
      <c r="B55" s="33">
        <f t="shared" si="6"/>
        <v>803.80579999999998</v>
      </c>
      <c r="C55" s="15">
        <v>2.0814521712329496E-2</v>
      </c>
      <c r="D55" s="122"/>
      <c r="E55" s="18">
        <f t="shared" si="7"/>
        <v>0</v>
      </c>
      <c r="O55" s="29">
        <v>245</v>
      </c>
      <c r="P55" s="33">
        <f t="shared" si="3"/>
        <v>803.80579999999998</v>
      </c>
      <c r="Q55" s="28">
        <v>0.18900486692533805</v>
      </c>
      <c r="R55" s="147"/>
      <c r="S55" s="21">
        <f t="shared" si="14"/>
        <v>0</v>
      </c>
      <c r="T55" s="142"/>
      <c r="U55" s="22">
        <f t="shared" si="15"/>
        <v>0</v>
      </c>
    </row>
    <row r="56" spans="1:21" ht="15.75">
      <c r="A56" s="6">
        <v>250</v>
      </c>
      <c r="B56" s="33">
        <f t="shared" si="6"/>
        <v>820.21</v>
      </c>
      <c r="C56" s="15">
        <v>2.014174578192178E-2</v>
      </c>
      <c r="D56" s="122"/>
      <c r="E56" s="18">
        <f t="shared" si="7"/>
        <v>0</v>
      </c>
      <c r="O56" s="29">
        <v>250</v>
      </c>
      <c r="P56" s="33">
        <f t="shared" si="3"/>
        <v>820.21</v>
      </c>
      <c r="Q56" s="28">
        <v>0.1829045378526612</v>
      </c>
      <c r="R56" s="147"/>
      <c r="S56" s="21">
        <f t="shared" si="14"/>
        <v>0</v>
      </c>
      <c r="T56" s="142"/>
      <c r="U56" s="22">
        <f t="shared" si="15"/>
        <v>0</v>
      </c>
    </row>
    <row r="57" spans="1:21" ht="15.75">
      <c r="A57" s="6">
        <v>255</v>
      </c>
      <c r="B57" s="33">
        <f t="shared" si="6"/>
        <v>836.61419999999998</v>
      </c>
      <c r="C57" s="15">
        <v>1.9503943179825012E-2</v>
      </c>
      <c r="D57" s="122"/>
      <c r="E57" s="18">
        <f t="shared" si="7"/>
        <v>0</v>
      </c>
      <c r="O57" s="29">
        <v>255</v>
      </c>
      <c r="P57" s="33">
        <f t="shared" si="3"/>
        <v>836.61419999999998</v>
      </c>
      <c r="Q57" s="28">
        <v>0.17700110325894852</v>
      </c>
      <c r="R57" s="147"/>
      <c r="S57" s="21">
        <f t="shared" si="14"/>
        <v>0</v>
      </c>
      <c r="T57" s="142"/>
      <c r="U57" s="22">
        <f t="shared" si="15"/>
        <v>0</v>
      </c>
    </row>
    <row r="58" spans="1:21" ht="15.75">
      <c r="A58" s="6">
        <v>260</v>
      </c>
      <c r="B58" s="33">
        <f t="shared" si="6"/>
        <v>853.01840000000004</v>
      </c>
      <c r="C58" s="15">
        <v>1.889780243265838E-2</v>
      </c>
      <c r="D58" s="122"/>
      <c r="E58" s="18">
        <f t="shared" si="7"/>
        <v>0</v>
      </c>
      <c r="O58" s="29">
        <v>260</v>
      </c>
      <c r="P58" s="33">
        <f t="shared" si="3"/>
        <v>853.01840000000004</v>
      </c>
      <c r="Q58" s="28">
        <v>0.17128820816967563</v>
      </c>
      <c r="R58" s="147"/>
      <c r="S58" s="21">
        <f t="shared" si="14"/>
        <v>0</v>
      </c>
      <c r="T58" s="142"/>
      <c r="U58" s="22">
        <f t="shared" si="15"/>
        <v>0</v>
      </c>
    </row>
    <row r="59" spans="1:21" ht="15.75">
      <c r="A59" s="6">
        <v>265</v>
      </c>
      <c r="B59" s="33">
        <f t="shared" si="6"/>
        <v>869.42259999999999</v>
      </c>
      <c r="C59" s="15">
        <v>1.832037288133196E-2</v>
      </c>
      <c r="D59" s="122"/>
      <c r="E59" s="18">
        <f t="shared" si="7"/>
        <v>0</v>
      </c>
      <c r="O59" s="29">
        <v>265</v>
      </c>
      <c r="P59" s="33">
        <f t="shared" si="3"/>
        <v>869.42259999999999</v>
      </c>
      <c r="Q59" s="28">
        <v>0.16575970272374466</v>
      </c>
      <c r="R59" s="147"/>
      <c r="S59" s="21">
        <f t="shared" si="14"/>
        <v>0</v>
      </c>
      <c r="T59" s="142"/>
      <c r="U59" s="22">
        <f t="shared" si="15"/>
        <v>0</v>
      </c>
    </row>
    <row r="60" spans="1:21" ht="15.75">
      <c r="A60" s="6">
        <v>270</v>
      </c>
      <c r="B60" s="33">
        <f t="shared" si="6"/>
        <v>885.82680000000005</v>
      </c>
      <c r="C60" s="15">
        <v>1.7771402757651669E-2</v>
      </c>
      <c r="D60" s="122"/>
      <c r="E60" s="18">
        <f t="shared" si="7"/>
        <v>0</v>
      </c>
      <c r="O60" s="29">
        <v>270</v>
      </c>
      <c r="P60" s="33">
        <f t="shared" si="3"/>
        <v>885.82680000000005</v>
      </c>
      <c r="Q60" s="28">
        <v>0.16040963555323431</v>
      </c>
      <c r="R60" s="147"/>
      <c r="S60" s="21">
        <f t="shared" si="14"/>
        <v>0</v>
      </c>
      <c r="T60" s="142"/>
      <c r="U60" s="22">
        <f t="shared" si="15"/>
        <v>0</v>
      </c>
    </row>
    <row r="61" spans="1:21" ht="15.75">
      <c r="A61" s="6">
        <v>275</v>
      </c>
      <c r="B61" s="33">
        <f t="shared" si="6"/>
        <v>902.23099999999999</v>
      </c>
      <c r="C61" s="15">
        <v>1.7247502010902235E-2</v>
      </c>
      <c r="D61" s="122"/>
      <c r="E61" s="18">
        <f t="shared" si="7"/>
        <v>0</v>
      </c>
      <c r="O61" s="29">
        <v>275</v>
      </c>
      <c r="P61" s="33">
        <f t="shared" si="3"/>
        <v>902.23099999999999</v>
      </c>
      <c r="Q61" s="28">
        <v>0.15523224737682592</v>
      </c>
      <c r="R61" s="147"/>
      <c r="S61" s="21">
        <f t="shared" si="14"/>
        <v>0</v>
      </c>
      <c r="T61" s="142"/>
      <c r="U61" s="22">
        <f t="shared" si="15"/>
        <v>0</v>
      </c>
    </row>
    <row r="62" spans="1:21" ht="15.75">
      <c r="A62" s="6">
        <v>280</v>
      </c>
      <c r="B62" s="33">
        <f t="shared" si="6"/>
        <v>918.63519999999994</v>
      </c>
      <c r="C62" s="15">
        <v>1.6748558387748712E-2</v>
      </c>
      <c r="D62" s="122"/>
      <c r="E62" s="18">
        <f t="shared" si="7"/>
        <v>0</v>
      </c>
      <c r="O62" s="29">
        <v>280</v>
      </c>
      <c r="P62" s="33">
        <f t="shared" si="3"/>
        <v>918.63519999999994</v>
      </c>
      <c r="Q62" s="28">
        <v>0.15022196480000799</v>
      </c>
      <c r="R62" s="147"/>
      <c r="S62" s="21">
        <f t="shared" si="14"/>
        <v>0</v>
      </c>
      <c r="T62" s="142"/>
      <c r="U62" s="22">
        <f t="shared" si="15"/>
        <v>0</v>
      </c>
    </row>
    <row r="63" spans="1:21" ht="15.75">
      <c r="A63" s="6">
        <v>285</v>
      </c>
      <c r="B63" s="33">
        <f t="shared" si="6"/>
        <v>935.0394</v>
      </c>
      <c r="C63" s="15">
        <v>1.6272272298443847E-2</v>
      </c>
      <c r="D63" s="122"/>
      <c r="E63" s="18">
        <f t="shared" si="7"/>
        <v>0</v>
      </c>
      <c r="O63" s="29">
        <v>285</v>
      </c>
      <c r="P63" s="33">
        <f t="shared" si="3"/>
        <v>935.0394</v>
      </c>
      <c r="Q63" s="28">
        <v>0.1453733943153859</v>
      </c>
      <c r="R63" s="147"/>
      <c r="S63" s="21">
        <f t="shared" si="14"/>
        <v>0</v>
      </c>
      <c r="T63" s="142"/>
      <c r="U63" s="22">
        <f t="shared" si="15"/>
        <v>0</v>
      </c>
    </row>
    <row r="64" spans="1:21" ht="15.75">
      <c r="A64" s="6">
        <v>290</v>
      </c>
      <c r="B64" s="33">
        <f t="shared" si="6"/>
        <v>951.44359999999995</v>
      </c>
      <c r="C64" s="15">
        <v>1.5816576678005626E-2</v>
      </c>
      <c r="D64" s="122"/>
      <c r="E64" s="18">
        <f t="shared" si="7"/>
        <v>0</v>
      </c>
      <c r="O64" s="29">
        <v>290</v>
      </c>
      <c r="P64" s="33">
        <f t="shared" si="3"/>
        <v>951.44359999999995</v>
      </c>
      <c r="Q64" s="28">
        <v>0.14068131649663757</v>
      </c>
      <c r="R64" s="147"/>
      <c r="S64" s="21">
        <f t="shared" si="14"/>
        <v>0</v>
      </c>
      <c r="T64" s="142"/>
      <c r="U64" s="22">
        <f t="shared" si="15"/>
        <v>0</v>
      </c>
    </row>
    <row r="65" spans="1:21" ht="15.75">
      <c r="A65" s="6">
        <v>295</v>
      </c>
      <c r="B65" s="33">
        <f t="shared" si="6"/>
        <v>967.84780000000001</v>
      </c>
      <c r="C65" s="15">
        <v>1.5381564536340143E-2</v>
      </c>
      <c r="D65" s="122"/>
      <c r="E65" s="18">
        <f t="shared" si="7"/>
        <v>0</v>
      </c>
      <c r="O65" s="29">
        <v>295</v>
      </c>
      <c r="P65" s="33">
        <f t="shared" si="3"/>
        <v>967.84780000000001</v>
      </c>
      <c r="Q65" s="28">
        <v>0.13614068037986546</v>
      </c>
      <c r="R65" s="147"/>
      <c r="S65" s="21">
        <f t="shared" si="14"/>
        <v>0</v>
      </c>
      <c r="T65" s="142"/>
      <c r="U65" s="22">
        <f t="shared" si="15"/>
        <v>0</v>
      </c>
    </row>
    <row r="66" spans="1:21" ht="15.75">
      <c r="A66" s="6">
        <v>300</v>
      </c>
      <c r="B66" s="33">
        <f t="shared" si="6"/>
        <v>984.25199999999995</v>
      </c>
      <c r="C66" s="15">
        <v>1.4964724605982816E-2</v>
      </c>
      <c r="D66" s="122"/>
      <c r="E66" s="18">
        <f t="shared" si="7"/>
        <v>0</v>
      </c>
      <c r="O66" s="29">
        <v>300</v>
      </c>
      <c r="P66" s="33">
        <f t="shared" si="3"/>
        <v>984.25199999999995</v>
      </c>
      <c r="Q66" s="28">
        <v>0.13174659802629643</v>
      </c>
      <c r="R66" s="147"/>
      <c r="S66" s="21">
        <f t="shared" si="14"/>
        <v>0</v>
      </c>
      <c r="T66" s="142"/>
      <c r="U66" s="22">
        <f t="shared" si="15"/>
        <v>0</v>
      </c>
    </row>
  </sheetData>
  <sheetProtection algorithmName="SHA-512" hashValue="Y+5LbIwYx6j6V0fLJrlHdhOIv1RC+aYojy5zvfgWKYqU93XbrA2ey48CER+8rmEPi8toTudVyg25/D8aUfdlnA==" saltValue="HuA+qq6eTknR9ySx5FfT1A==" spinCount="100000" sheet="1" objects="1" scenarios="1"/>
  <mergeCells count="6">
    <mergeCell ref="A4:E4"/>
    <mergeCell ref="G4:M4"/>
    <mergeCell ref="A1:E1"/>
    <mergeCell ref="G1:M1"/>
    <mergeCell ref="O4:U4"/>
    <mergeCell ref="O1:U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65888-B709-4CFB-A6A1-D6C822DE8005}">
  <dimension ref="A1:E262"/>
  <sheetViews>
    <sheetView zoomScale="95" zoomScaleNormal="95" workbookViewId="0">
      <pane xSplit="1" ySplit="3" topLeftCell="B85" activePane="bottomRight" state="frozen"/>
      <selection pane="topRight" activeCell="D1" sqref="D1"/>
      <selection pane="bottomLeft" activeCell="A4" sqref="A4"/>
      <selection pane="bottomRight" activeCell="B127" sqref="B127"/>
    </sheetView>
  </sheetViews>
  <sheetFormatPr defaultRowHeight="15"/>
  <cols>
    <col min="1" max="1" width="47.5703125" customWidth="1"/>
    <col min="2" max="2" width="12.140625" bestFit="1" customWidth="1"/>
    <col min="3" max="3" width="13.5703125" bestFit="1" customWidth="1"/>
    <col min="4" max="4" width="13.7109375" bestFit="1" customWidth="1"/>
  </cols>
  <sheetData>
    <row r="1" spans="1:5">
      <c r="B1" s="3"/>
      <c r="C1" s="3"/>
      <c r="D1" s="3"/>
    </row>
    <row r="2" spans="1:5" s="2" customFormat="1">
      <c r="B2" s="7"/>
      <c r="C2" s="130" t="s">
        <v>287</v>
      </c>
      <c r="D2" s="130" t="s">
        <v>288</v>
      </c>
    </row>
    <row r="3" spans="1:5" s="132" customFormat="1" ht="60">
      <c r="A3" s="131" t="s">
        <v>37</v>
      </c>
      <c r="B3" s="131" t="s">
        <v>38</v>
      </c>
      <c r="C3" s="131" t="s">
        <v>373</v>
      </c>
      <c r="D3" s="131" t="s">
        <v>372</v>
      </c>
    </row>
    <row r="4" spans="1:5" s="127" customFormat="1">
      <c r="A4" s="127" t="s">
        <v>39</v>
      </c>
      <c r="B4" s="128">
        <v>71556</v>
      </c>
      <c r="C4" s="127">
        <v>1000</v>
      </c>
      <c r="D4" s="127">
        <v>0</v>
      </c>
    </row>
    <row r="5" spans="1:5" s="127" customFormat="1">
      <c r="A5" s="127" t="s">
        <v>40</v>
      </c>
      <c r="B5" s="128">
        <v>79345</v>
      </c>
      <c r="C5" s="127">
        <v>0</v>
      </c>
      <c r="D5" s="127">
        <v>0.2</v>
      </c>
    </row>
    <row r="6" spans="1:5" s="127" customFormat="1">
      <c r="A6" s="127" t="s">
        <v>41</v>
      </c>
      <c r="B6" s="128">
        <v>79005</v>
      </c>
      <c r="C6" s="127">
        <v>0</v>
      </c>
      <c r="D6" s="127">
        <v>5.7000000000000002E-2</v>
      </c>
    </row>
    <row r="7" spans="1:5" s="127" customFormat="1">
      <c r="A7" s="127" t="s">
        <v>42</v>
      </c>
      <c r="B7" s="128">
        <v>75343</v>
      </c>
      <c r="C7" s="127">
        <v>0</v>
      </c>
      <c r="D7" s="127">
        <v>5.7000000000000002E-3</v>
      </c>
    </row>
    <row r="8" spans="1:5" s="127" customFormat="1">
      <c r="A8" s="127" t="s">
        <v>43</v>
      </c>
      <c r="B8" s="128">
        <v>75354</v>
      </c>
      <c r="C8" s="127">
        <v>70</v>
      </c>
      <c r="D8" s="127">
        <v>0</v>
      </c>
    </row>
    <row r="9" spans="1:5">
      <c r="A9" t="s">
        <v>44</v>
      </c>
      <c r="B9" s="3">
        <v>3268879</v>
      </c>
      <c r="C9" s="127">
        <v>0</v>
      </c>
      <c r="D9" s="127">
        <v>1949.9999999999998</v>
      </c>
    </row>
    <row r="10" spans="1:5">
      <c r="A10" t="s">
        <v>45</v>
      </c>
      <c r="B10" s="3">
        <v>39001020</v>
      </c>
      <c r="C10" s="127">
        <v>0</v>
      </c>
      <c r="D10" s="127">
        <v>1949.9999999999998</v>
      </c>
    </row>
    <row r="11" spans="1:5">
      <c r="A11" t="s">
        <v>46</v>
      </c>
      <c r="B11" s="3">
        <v>35822469</v>
      </c>
      <c r="C11" s="127"/>
      <c r="D11" s="127"/>
    </row>
    <row r="12" spans="1:5">
      <c r="A12" t="s">
        <v>47</v>
      </c>
      <c r="B12" s="3">
        <v>67562394</v>
      </c>
      <c r="C12" s="127">
        <v>0</v>
      </c>
      <c r="D12" s="127">
        <v>65000</v>
      </c>
    </row>
    <row r="13" spans="1:5">
      <c r="A13" t="s">
        <v>48</v>
      </c>
      <c r="B13" s="3">
        <v>55673897</v>
      </c>
      <c r="C13" s="127">
        <v>0</v>
      </c>
      <c r="D13" s="127">
        <v>65000</v>
      </c>
    </row>
    <row r="14" spans="1:5">
      <c r="A14" t="s">
        <v>49</v>
      </c>
      <c r="B14" s="3">
        <v>39227286</v>
      </c>
      <c r="C14" s="127">
        <v>7.6000000000000006E-8</v>
      </c>
      <c r="D14" s="127">
        <v>650000</v>
      </c>
    </row>
    <row r="15" spans="1:5">
      <c r="A15" t="s">
        <v>50</v>
      </c>
      <c r="B15" s="3">
        <v>70648269</v>
      </c>
      <c r="C15" s="127">
        <v>0</v>
      </c>
      <c r="D15" s="127">
        <v>650000</v>
      </c>
    </row>
    <row r="16" spans="1:5">
      <c r="A16" t="s">
        <v>51</v>
      </c>
      <c r="B16" s="3">
        <v>57653857</v>
      </c>
      <c r="C16" s="127">
        <v>0</v>
      </c>
      <c r="D16" s="127">
        <v>650000</v>
      </c>
      <c r="E16" s="1"/>
    </row>
    <row r="17" spans="1:5">
      <c r="A17" t="s">
        <v>52</v>
      </c>
      <c r="B17" s="3">
        <v>57117449</v>
      </c>
      <c r="C17" s="127">
        <v>0</v>
      </c>
      <c r="D17" s="127">
        <v>650000</v>
      </c>
    </row>
    <row r="18" spans="1:5">
      <c r="A18" t="s">
        <v>53</v>
      </c>
      <c r="B18" s="3">
        <v>19408743</v>
      </c>
      <c r="C18" s="127">
        <v>0</v>
      </c>
      <c r="D18" s="127">
        <v>650000</v>
      </c>
    </row>
    <row r="19" spans="1:5">
      <c r="A19" t="s">
        <v>54</v>
      </c>
      <c r="B19" s="3">
        <v>72918219</v>
      </c>
      <c r="C19" s="127">
        <v>0</v>
      </c>
      <c r="D19" s="127">
        <v>650000</v>
      </c>
      <c r="E19" s="1"/>
    </row>
    <row r="20" spans="1:5">
      <c r="A20" t="s">
        <v>55</v>
      </c>
      <c r="B20" s="3">
        <v>40321764</v>
      </c>
      <c r="C20" s="127">
        <v>7.6000000000000006E-8</v>
      </c>
      <c r="D20" s="127">
        <v>6500000</v>
      </c>
    </row>
    <row r="21" spans="1:5">
      <c r="A21" t="s">
        <v>56</v>
      </c>
      <c r="B21" s="3">
        <v>57117416</v>
      </c>
      <c r="C21" s="127">
        <v>0</v>
      </c>
      <c r="D21" s="127">
        <v>195000</v>
      </c>
    </row>
    <row r="22" spans="1:5">
      <c r="A22" t="s">
        <v>57</v>
      </c>
      <c r="B22" s="3">
        <v>96128</v>
      </c>
      <c r="C22" s="127">
        <v>0</v>
      </c>
      <c r="D22" s="127">
        <v>7</v>
      </c>
    </row>
    <row r="23" spans="1:5">
      <c r="A23" t="s">
        <v>58</v>
      </c>
      <c r="B23" s="3">
        <v>106934</v>
      </c>
      <c r="C23" s="127">
        <v>0.8</v>
      </c>
      <c r="D23" s="127">
        <v>0.25</v>
      </c>
    </row>
    <row r="24" spans="1:5" s="127" customFormat="1">
      <c r="A24" s="127" t="s">
        <v>59</v>
      </c>
      <c r="B24" s="128">
        <v>107062</v>
      </c>
      <c r="C24" s="127">
        <v>400</v>
      </c>
      <c r="D24" s="127">
        <v>7.1999999999999995E-2</v>
      </c>
    </row>
    <row r="25" spans="1:5" s="127" customFormat="1">
      <c r="A25" s="127" t="s">
        <v>60</v>
      </c>
      <c r="B25" s="128">
        <v>106887</v>
      </c>
      <c r="C25" s="127">
        <v>20</v>
      </c>
      <c r="D25" s="127">
        <v>0</v>
      </c>
    </row>
    <row r="26" spans="1:5" s="127" customFormat="1">
      <c r="A26" s="127" t="s">
        <v>61</v>
      </c>
      <c r="B26" s="128">
        <v>106990</v>
      </c>
      <c r="C26" s="127">
        <v>2</v>
      </c>
      <c r="D26" s="127">
        <v>0.6</v>
      </c>
      <c r="E26" s="129"/>
    </row>
    <row r="27" spans="1:5" s="127" customFormat="1">
      <c r="A27" s="127" t="s">
        <v>62</v>
      </c>
      <c r="B27" s="128">
        <v>1120714</v>
      </c>
      <c r="C27" s="127">
        <v>0</v>
      </c>
      <c r="D27" s="127">
        <v>2.4</v>
      </c>
    </row>
    <row r="28" spans="1:5" s="127" customFormat="1">
      <c r="A28" s="127" t="s">
        <v>63</v>
      </c>
      <c r="B28" s="128">
        <v>106467</v>
      </c>
      <c r="C28" s="127">
        <v>800</v>
      </c>
      <c r="D28" s="127">
        <v>0.04</v>
      </c>
    </row>
    <row r="29" spans="1:5" s="127" customFormat="1">
      <c r="A29" s="127" t="s">
        <v>64</v>
      </c>
      <c r="B29" s="128">
        <v>123911</v>
      </c>
      <c r="C29" s="127">
        <v>3000</v>
      </c>
      <c r="D29" s="127">
        <v>2.7E-2</v>
      </c>
    </row>
    <row r="30" spans="1:5" s="127" customFormat="1">
      <c r="A30" s="127" t="s">
        <v>65</v>
      </c>
      <c r="B30" s="128">
        <v>42397648</v>
      </c>
      <c r="C30" s="127">
        <v>0</v>
      </c>
      <c r="D30" s="127">
        <v>860</v>
      </c>
    </row>
    <row r="31" spans="1:5" s="127" customFormat="1">
      <c r="A31" s="127" t="s">
        <v>66</v>
      </c>
      <c r="B31" s="128">
        <v>42397659</v>
      </c>
      <c r="C31" s="127">
        <v>0</v>
      </c>
      <c r="D31" s="127">
        <v>86</v>
      </c>
    </row>
    <row r="32" spans="1:5" s="127" customFormat="1">
      <c r="A32" s="127" t="s">
        <v>67</v>
      </c>
      <c r="B32" s="128">
        <v>5522430</v>
      </c>
      <c r="C32" s="127">
        <v>0</v>
      </c>
      <c r="D32" s="127">
        <v>8.6</v>
      </c>
    </row>
    <row r="33" spans="1:4" s="127" customFormat="1">
      <c r="A33" s="127" t="s">
        <v>68</v>
      </c>
      <c r="B33" s="128">
        <v>65510443</v>
      </c>
      <c r="C33" s="127">
        <v>0</v>
      </c>
      <c r="D33" s="127">
        <v>195</v>
      </c>
    </row>
    <row r="34" spans="1:4" s="127" customFormat="1">
      <c r="A34" s="127" t="s">
        <v>69</v>
      </c>
      <c r="B34" s="128">
        <v>52663726</v>
      </c>
      <c r="C34" s="127">
        <v>0</v>
      </c>
      <c r="D34" s="127">
        <v>195</v>
      </c>
    </row>
    <row r="35" spans="1:4" s="127" customFormat="1">
      <c r="A35" s="127" t="s">
        <v>70</v>
      </c>
      <c r="B35" s="128">
        <v>31508006</v>
      </c>
      <c r="C35" s="127">
        <v>0</v>
      </c>
      <c r="D35" s="127">
        <v>195</v>
      </c>
    </row>
    <row r="36" spans="1:4" s="127" customFormat="1">
      <c r="A36" s="127" t="s">
        <v>71</v>
      </c>
      <c r="B36" s="128">
        <v>69782907</v>
      </c>
      <c r="C36" s="127">
        <v>0</v>
      </c>
      <c r="D36" s="127">
        <v>195</v>
      </c>
    </row>
    <row r="37" spans="1:4" s="127" customFormat="1">
      <c r="A37" s="127" t="s">
        <v>72</v>
      </c>
      <c r="B37" s="128">
        <v>39635319</v>
      </c>
      <c r="C37" s="127">
        <v>0</v>
      </c>
      <c r="D37" s="127">
        <v>195</v>
      </c>
    </row>
    <row r="38" spans="1:4" s="127" customFormat="1">
      <c r="A38" s="127" t="s">
        <v>73</v>
      </c>
      <c r="B38" s="128">
        <v>38380084</v>
      </c>
      <c r="C38" s="127">
        <v>0</v>
      </c>
      <c r="D38" s="127">
        <v>195</v>
      </c>
    </row>
    <row r="39" spans="1:4" s="127" customFormat="1">
      <c r="A39" s="127" t="s">
        <v>74</v>
      </c>
      <c r="B39" s="128">
        <v>32598144</v>
      </c>
      <c r="C39" s="127">
        <v>0</v>
      </c>
      <c r="D39" s="127">
        <v>195</v>
      </c>
    </row>
    <row r="40" spans="1:4" s="127" customFormat="1">
      <c r="A40" s="127" t="s">
        <v>75</v>
      </c>
      <c r="B40" s="128">
        <v>74472370</v>
      </c>
      <c r="C40" s="127">
        <v>0</v>
      </c>
      <c r="D40" s="127">
        <v>195</v>
      </c>
    </row>
    <row r="41" spans="1:4" s="127" customFormat="1">
      <c r="A41" s="127" t="s">
        <v>76</v>
      </c>
      <c r="B41" s="128">
        <v>60851345</v>
      </c>
      <c r="C41" s="127">
        <v>0</v>
      </c>
      <c r="D41" s="127">
        <v>650000</v>
      </c>
    </row>
    <row r="42" spans="1:4" s="127" customFormat="1">
      <c r="A42" s="127" t="s">
        <v>77</v>
      </c>
      <c r="B42" s="128">
        <v>57117314</v>
      </c>
      <c r="C42" s="127">
        <v>0</v>
      </c>
      <c r="D42" s="127">
        <v>19500000</v>
      </c>
    </row>
    <row r="43" spans="1:4" s="127" customFormat="1">
      <c r="A43" s="127" t="s">
        <v>78</v>
      </c>
      <c r="B43" s="128">
        <v>1746016</v>
      </c>
      <c r="C43" s="127">
        <v>7.6000000000000006E-8</v>
      </c>
      <c r="D43" s="127">
        <v>650000</v>
      </c>
    </row>
    <row r="44" spans="1:4" s="127" customFormat="1">
      <c r="A44" s="127" t="s">
        <v>79</v>
      </c>
      <c r="B44" s="128">
        <v>51207319</v>
      </c>
      <c r="C44" s="127">
        <v>0</v>
      </c>
      <c r="D44" s="127">
        <v>650000</v>
      </c>
    </row>
    <row r="45" spans="1:4" s="127" customFormat="1">
      <c r="A45" s="127" t="s">
        <v>80</v>
      </c>
      <c r="B45" s="128">
        <v>88062</v>
      </c>
      <c r="C45" s="127">
        <v>0</v>
      </c>
      <c r="D45" s="127">
        <v>7.0000000000000007E-2</v>
      </c>
    </row>
    <row r="46" spans="1:4" s="127" customFormat="1">
      <c r="A46" s="127" t="s">
        <v>81</v>
      </c>
      <c r="B46" s="128">
        <v>615054</v>
      </c>
      <c r="C46" s="127">
        <v>0</v>
      </c>
      <c r="D46" s="127">
        <v>2.3E-2</v>
      </c>
    </row>
    <row r="47" spans="1:4" s="127" customFormat="1">
      <c r="A47" s="127" t="s">
        <v>82</v>
      </c>
      <c r="B47" s="128">
        <v>95807</v>
      </c>
      <c r="C47" s="127">
        <v>0</v>
      </c>
      <c r="D47" s="127">
        <v>4</v>
      </c>
    </row>
    <row r="48" spans="1:4" s="127" customFormat="1">
      <c r="A48" s="127" t="s">
        <v>83</v>
      </c>
      <c r="B48" s="128">
        <v>121142</v>
      </c>
      <c r="C48" s="127">
        <v>0</v>
      </c>
      <c r="D48" s="127">
        <v>0.31</v>
      </c>
    </row>
    <row r="49" spans="1:4" s="127" customFormat="1">
      <c r="A49" s="127" t="s">
        <v>84</v>
      </c>
      <c r="B49" s="128">
        <v>117793</v>
      </c>
      <c r="C49" s="127">
        <v>0</v>
      </c>
      <c r="D49" s="127">
        <v>3.3000000000000002E-2</v>
      </c>
    </row>
    <row r="50" spans="1:4" s="127" customFormat="1">
      <c r="A50" s="127" t="s">
        <v>85</v>
      </c>
      <c r="B50" s="128">
        <v>607578</v>
      </c>
      <c r="C50" s="127">
        <v>0</v>
      </c>
      <c r="D50" s="127">
        <v>0.86</v>
      </c>
    </row>
    <row r="51" spans="1:4" s="127" customFormat="1">
      <c r="A51" s="127" t="s">
        <v>86</v>
      </c>
      <c r="B51" s="128">
        <v>32774166</v>
      </c>
      <c r="C51" s="127">
        <v>0</v>
      </c>
      <c r="D51" s="127">
        <v>195000</v>
      </c>
    </row>
    <row r="52" spans="1:4" s="127" customFormat="1">
      <c r="A52" s="127" t="s">
        <v>87</v>
      </c>
      <c r="B52" s="128">
        <v>57465288</v>
      </c>
      <c r="C52" s="127">
        <v>0</v>
      </c>
      <c r="D52" s="127">
        <v>650000</v>
      </c>
    </row>
    <row r="53" spans="1:4" s="127" customFormat="1">
      <c r="A53" s="127" t="s">
        <v>88</v>
      </c>
      <c r="B53" s="128">
        <v>32598133</v>
      </c>
      <c r="C53" s="127">
        <v>0</v>
      </c>
      <c r="D53" s="127">
        <v>650</v>
      </c>
    </row>
    <row r="54" spans="1:4" s="127" customFormat="1">
      <c r="A54" s="127" t="s">
        <v>89</v>
      </c>
      <c r="B54" s="128">
        <v>91941</v>
      </c>
      <c r="C54" s="127">
        <v>0</v>
      </c>
      <c r="D54" s="127">
        <v>1.2</v>
      </c>
    </row>
    <row r="55" spans="1:4" s="127" customFormat="1">
      <c r="A55" s="127" t="s">
        <v>90</v>
      </c>
      <c r="B55" s="128">
        <v>70362504</v>
      </c>
      <c r="C55" s="127">
        <v>0</v>
      </c>
      <c r="D55" s="127">
        <v>1949.9999999999998</v>
      </c>
    </row>
    <row r="56" spans="1:4" s="127" customFormat="1">
      <c r="A56" s="127" t="s">
        <v>91</v>
      </c>
      <c r="B56" s="128">
        <v>56495</v>
      </c>
      <c r="C56" s="127">
        <v>2</v>
      </c>
      <c r="D56" s="127">
        <v>490.2</v>
      </c>
    </row>
    <row r="57" spans="1:4" s="127" customFormat="1">
      <c r="A57" s="127" t="s">
        <v>92</v>
      </c>
      <c r="B57" s="128">
        <v>101144</v>
      </c>
      <c r="C57" s="127">
        <v>0</v>
      </c>
      <c r="D57" s="127">
        <v>1.5</v>
      </c>
    </row>
    <row r="58" spans="1:4" s="127" customFormat="1">
      <c r="A58" s="127" t="s">
        <v>93</v>
      </c>
      <c r="B58" s="128">
        <v>101779</v>
      </c>
      <c r="C58" s="127">
        <v>20</v>
      </c>
      <c r="D58" s="127">
        <v>11</v>
      </c>
    </row>
    <row r="59" spans="1:4" s="127" customFormat="1">
      <c r="A59" s="127" t="s">
        <v>94</v>
      </c>
      <c r="B59" s="128">
        <v>95830</v>
      </c>
      <c r="C59" s="127">
        <v>0</v>
      </c>
      <c r="D59" s="127">
        <v>1.6E-2</v>
      </c>
    </row>
    <row r="60" spans="1:4" s="127" customFormat="1">
      <c r="A60" s="127" t="s">
        <v>95</v>
      </c>
      <c r="B60" s="128">
        <v>60117</v>
      </c>
      <c r="C60" s="127">
        <v>0</v>
      </c>
      <c r="D60" s="127">
        <v>4.5999999999999996</v>
      </c>
    </row>
    <row r="61" spans="1:4" s="127" customFormat="1">
      <c r="A61" s="127" t="s">
        <v>96</v>
      </c>
      <c r="B61" s="128">
        <v>57835924</v>
      </c>
      <c r="C61" s="127">
        <v>0</v>
      </c>
      <c r="D61" s="127">
        <v>8.6</v>
      </c>
    </row>
    <row r="62" spans="1:4" s="127" customFormat="1">
      <c r="A62" s="127" t="s">
        <v>97</v>
      </c>
      <c r="B62" s="128">
        <v>3697243</v>
      </c>
      <c r="C62" s="127">
        <v>0</v>
      </c>
      <c r="D62" s="127">
        <v>86</v>
      </c>
    </row>
    <row r="63" spans="1:4" s="127" customFormat="1">
      <c r="A63" s="127" t="s">
        <v>98</v>
      </c>
      <c r="B63" s="128">
        <v>602879</v>
      </c>
      <c r="C63" s="127">
        <v>0</v>
      </c>
      <c r="D63" s="127">
        <v>2.58</v>
      </c>
    </row>
    <row r="64" spans="1:4" s="127" customFormat="1">
      <c r="A64" s="127" t="s">
        <v>99</v>
      </c>
      <c r="B64" s="128">
        <v>7496028</v>
      </c>
      <c r="C64" s="127">
        <v>0</v>
      </c>
      <c r="D64" s="127">
        <v>860</v>
      </c>
    </row>
    <row r="65" spans="1:5" s="127" customFormat="1">
      <c r="A65" s="127" t="s">
        <v>100</v>
      </c>
      <c r="B65" s="128">
        <v>57976</v>
      </c>
      <c r="C65" s="127">
        <v>0</v>
      </c>
      <c r="D65" s="127">
        <v>5504</v>
      </c>
    </row>
    <row r="66" spans="1:5" s="127" customFormat="1">
      <c r="A66" s="127" t="s">
        <v>101</v>
      </c>
      <c r="B66" s="128">
        <v>194592</v>
      </c>
      <c r="C66" s="127">
        <v>0</v>
      </c>
      <c r="D66" s="127">
        <v>86</v>
      </c>
    </row>
    <row r="67" spans="1:5" s="127" customFormat="1">
      <c r="A67" s="127" t="s">
        <v>102</v>
      </c>
      <c r="B67" s="128">
        <v>75070</v>
      </c>
      <c r="C67" s="127">
        <v>140</v>
      </c>
      <c r="D67" s="127">
        <v>0.01</v>
      </c>
    </row>
    <row r="68" spans="1:5" s="127" customFormat="1">
      <c r="A68" s="127" t="s">
        <v>103</v>
      </c>
      <c r="B68" s="128">
        <v>60355</v>
      </c>
      <c r="C68" s="127">
        <v>0</v>
      </c>
      <c r="D68" s="127">
        <v>7.0000000000000007E-2</v>
      </c>
    </row>
    <row r="69" spans="1:5" s="127" customFormat="1">
      <c r="A69" s="127" t="s">
        <v>104</v>
      </c>
      <c r="B69" s="128">
        <v>107028</v>
      </c>
      <c r="C69" s="127">
        <v>0.35</v>
      </c>
      <c r="D69" s="127">
        <v>0</v>
      </c>
    </row>
    <row r="70" spans="1:5" s="127" customFormat="1">
      <c r="A70" s="127" t="s">
        <v>105</v>
      </c>
      <c r="B70" s="128">
        <v>79061</v>
      </c>
      <c r="C70" s="127">
        <v>0</v>
      </c>
      <c r="D70" s="127">
        <v>4.5</v>
      </c>
    </row>
    <row r="71" spans="1:5" s="127" customFormat="1">
      <c r="A71" s="127" t="s">
        <v>106</v>
      </c>
      <c r="B71" s="128">
        <v>79107</v>
      </c>
      <c r="C71" s="127">
        <v>0</v>
      </c>
      <c r="D71" s="127">
        <v>0</v>
      </c>
    </row>
    <row r="72" spans="1:5" s="127" customFormat="1">
      <c r="A72" s="127" t="s">
        <v>107</v>
      </c>
      <c r="B72" s="128">
        <v>107131</v>
      </c>
      <c r="C72" s="127">
        <v>5</v>
      </c>
      <c r="D72" s="127">
        <v>1</v>
      </c>
      <c r="E72" s="129"/>
    </row>
    <row r="73" spans="1:5" s="127" customFormat="1">
      <c r="A73" s="127" t="s">
        <v>108</v>
      </c>
      <c r="B73" s="128">
        <v>107051</v>
      </c>
      <c r="C73" s="127">
        <v>0</v>
      </c>
      <c r="D73" s="127">
        <v>2.1000000000000001E-2</v>
      </c>
    </row>
    <row r="74" spans="1:5" s="127" customFormat="1">
      <c r="A74" s="127" t="s">
        <v>109</v>
      </c>
      <c r="B74" s="128">
        <v>7664417</v>
      </c>
      <c r="C74" s="127">
        <v>200</v>
      </c>
      <c r="D74" s="127">
        <v>0</v>
      </c>
    </row>
    <row r="75" spans="1:5" s="127" customFormat="1">
      <c r="A75" s="127" t="s">
        <v>110</v>
      </c>
      <c r="B75" s="128">
        <v>62533</v>
      </c>
      <c r="C75" s="127">
        <v>0</v>
      </c>
      <c r="D75" s="127">
        <v>5.7000000000000002E-3</v>
      </c>
    </row>
    <row r="76" spans="1:5" s="127" customFormat="1">
      <c r="A76" s="127" t="s">
        <v>111</v>
      </c>
      <c r="B76" s="128">
        <v>7440382</v>
      </c>
      <c r="C76" s="127">
        <v>1.3999999999999999E-4</v>
      </c>
      <c r="D76" s="127">
        <v>180</v>
      </c>
    </row>
    <row r="77" spans="1:5" s="127" customFormat="1">
      <c r="A77" s="127" t="s">
        <v>112</v>
      </c>
      <c r="B77" s="128">
        <v>7784421</v>
      </c>
      <c r="C77" s="127">
        <v>1.4E-2</v>
      </c>
      <c r="D77" s="127">
        <v>0</v>
      </c>
    </row>
    <row r="78" spans="1:5" s="127" customFormat="1">
      <c r="A78" s="127" t="s">
        <v>113</v>
      </c>
      <c r="B78" s="128">
        <v>1332214</v>
      </c>
      <c r="C78" s="127">
        <v>0</v>
      </c>
      <c r="D78" s="127">
        <v>220</v>
      </c>
    </row>
    <row r="79" spans="1:5" s="127" customFormat="1">
      <c r="A79" s="127" t="s">
        <v>114</v>
      </c>
      <c r="B79" s="128">
        <v>56553</v>
      </c>
      <c r="C79" s="127">
        <v>0</v>
      </c>
      <c r="D79" s="127">
        <v>0.39</v>
      </c>
    </row>
    <row r="80" spans="1:5" s="127" customFormat="1">
      <c r="A80" s="127" t="s">
        <v>115</v>
      </c>
      <c r="B80" s="128">
        <v>71432</v>
      </c>
      <c r="C80" s="127">
        <v>3</v>
      </c>
      <c r="D80" s="127">
        <v>0.1</v>
      </c>
    </row>
    <row r="81" spans="1:4" s="127" customFormat="1">
      <c r="A81" s="127" t="s">
        <v>116</v>
      </c>
      <c r="B81" s="128">
        <v>92875</v>
      </c>
      <c r="C81" s="127">
        <v>0</v>
      </c>
      <c r="D81" s="127">
        <v>500</v>
      </c>
    </row>
    <row r="82" spans="1:4" s="127" customFormat="1">
      <c r="A82" s="127" t="s">
        <v>117</v>
      </c>
      <c r="B82" s="128">
        <v>50328</v>
      </c>
      <c r="C82" s="127">
        <v>0</v>
      </c>
      <c r="D82" s="127">
        <v>86</v>
      </c>
    </row>
    <row r="83" spans="1:4" s="127" customFormat="1">
      <c r="A83" s="127" t="s">
        <v>118</v>
      </c>
      <c r="B83" s="128">
        <v>205992</v>
      </c>
      <c r="C83" s="127">
        <v>0</v>
      </c>
      <c r="D83" s="127">
        <v>8.6</v>
      </c>
    </row>
    <row r="84" spans="1:4" s="127" customFormat="1">
      <c r="A84" s="127" t="s">
        <v>119</v>
      </c>
      <c r="B84" s="128">
        <v>205823</v>
      </c>
      <c r="C84" s="127">
        <v>0</v>
      </c>
      <c r="D84" s="127">
        <v>8.6</v>
      </c>
    </row>
    <row r="85" spans="1:4" s="127" customFormat="1">
      <c r="A85" s="127" t="s">
        <v>120</v>
      </c>
      <c r="B85" s="128">
        <v>207089</v>
      </c>
      <c r="C85" s="127">
        <v>0</v>
      </c>
      <c r="D85" s="127">
        <v>8.6</v>
      </c>
    </row>
    <row r="86" spans="1:4" s="127" customFormat="1">
      <c r="A86" s="127" t="s">
        <v>121</v>
      </c>
      <c r="B86" s="128">
        <v>100447</v>
      </c>
      <c r="C86" s="127">
        <v>0</v>
      </c>
      <c r="D86" s="127">
        <v>0.17</v>
      </c>
    </row>
    <row r="87" spans="1:4" s="127" customFormat="1">
      <c r="A87" s="127" t="s">
        <v>122</v>
      </c>
      <c r="B87" s="128">
        <v>7440417</v>
      </c>
      <c r="C87" s="127">
        <v>7.0000000000000001E-3</v>
      </c>
      <c r="D87" s="127">
        <v>8.4</v>
      </c>
    </row>
    <row r="88" spans="1:4" s="127" customFormat="1">
      <c r="A88" s="127" t="s">
        <v>123</v>
      </c>
      <c r="B88" s="128">
        <v>111444</v>
      </c>
      <c r="C88" s="127">
        <v>0</v>
      </c>
      <c r="D88" s="127">
        <v>2.5</v>
      </c>
    </row>
    <row r="89" spans="1:4" s="127" customFormat="1">
      <c r="A89" s="127" t="s">
        <v>124</v>
      </c>
      <c r="B89" s="128">
        <v>542881</v>
      </c>
      <c r="C89" s="127">
        <v>0</v>
      </c>
      <c r="D89" s="127">
        <v>46</v>
      </c>
    </row>
    <row r="90" spans="1:4" s="127" customFormat="1">
      <c r="A90" s="127" t="s">
        <v>125</v>
      </c>
      <c r="B90" s="128">
        <v>7440439</v>
      </c>
      <c r="C90" s="127">
        <v>0.01</v>
      </c>
      <c r="D90" s="127">
        <v>15</v>
      </c>
    </row>
    <row r="91" spans="1:4" s="127" customFormat="1">
      <c r="A91" s="127" t="s">
        <v>126</v>
      </c>
      <c r="B91" s="128">
        <v>105602</v>
      </c>
      <c r="C91" s="127">
        <v>2.2000000000000002</v>
      </c>
      <c r="D91" s="127">
        <v>0</v>
      </c>
    </row>
    <row r="92" spans="1:4" s="127" customFormat="1">
      <c r="A92" s="127" t="s">
        <v>127</v>
      </c>
      <c r="B92" s="128">
        <v>75150</v>
      </c>
      <c r="C92" s="127">
        <v>800</v>
      </c>
      <c r="D92" s="127">
        <v>0</v>
      </c>
    </row>
    <row r="93" spans="1:4" s="127" customFormat="1">
      <c r="A93" s="127" t="s">
        <v>128</v>
      </c>
      <c r="B93" s="128">
        <v>630080</v>
      </c>
      <c r="C93" s="127">
        <v>0</v>
      </c>
      <c r="D93" s="127">
        <v>0</v>
      </c>
    </row>
    <row r="94" spans="1:4" s="127" customFormat="1">
      <c r="A94" s="127" t="s">
        <v>129</v>
      </c>
      <c r="B94" s="128">
        <v>56235</v>
      </c>
      <c r="C94" s="127">
        <v>40</v>
      </c>
      <c r="D94" s="127">
        <v>0.15</v>
      </c>
    </row>
    <row r="95" spans="1:4" s="127" customFormat="1">
      <c r="A95" s="127" t="s">
        <v>367</v>
      </c>
      <c r="B95" s="128">
        <v>463581</v>
      </c>
    </row>
    <row r="96" spans="1:4" s="127" customFormat="1">
      <c r="A96" s="127" t="s">
        <v>130</v>
      </c>
      <c r="B96" s="128">
        <v>108171262</v>
      </c>
      <c r="C96" s="127">
        <v>0</v>
      </c>
      <c r="D96" s="127">
        <v>8.8999999999999996E-2</v>
      </c>
    </row>
    <row r="97" spans="1:4" s="127" customFormat="1">
      <c r="A97" s="127" t="s">
        <v>131</v>
      </c>
      <c r="B97" s="128">
        <v>7782505</v>
      </c>
      <c r="C97" s="127">
        <v>0.2</v>
      </c>
      <c r="D97" s="127">
        <v>0</v>
      </c>
    </row>
    <row r="98" spans="1:4" s="127" customFormat="1">
      <c r="A98" s="127" t="s">
        <v>132</v>
      </c>
      <c r="B98" s="128">
        <v>10049044</v>
      </c>
      <c r="C98" s="127">
        <v>0.6</v>
      </c>
      <c r="D98" s="127">
        <v>0</v>
      </c>
    </row>
    <row r="99" spans="1:4" s="127" customFormat="1">
      <c r="A99" s="127" t="s">
        <v>133</v>
      </c>
      <c r="B99" s="128">
        <v>7758192</v>
      </c>
      <c r="C99" s="127">
        <v>0</v>
      </c>
      <c r="D99" s="127">
        <v>0</v>
      </c>
    </row>
    <row r="100" spans="1:4" s="127" customFormat="1">
      <c r="A100" s="127" t="s">
        <v>134</v>
      </c>
      <c r="B100" s="128">
        <v>108907</v>
      </c>
      <c r="C100" s="127">
        <v>1000</v>
      </c>
      <c r="D100" s="127">
        <v>0</v>
      </c>
    </row>
    <row r="101" spans="1:4" s="127" customFormat="1">
      <c r="A101" s="127" t="s">
        <v>135</v>
      </c>
      <c r="B101" s="128">
        <v>124481</v>
      </c>
      <c r="C101" s="127">
        <v>0</v>
      </c>
      <c r="D101" s="127">
        <v>9.4E-2</v>
      </c>
    </row>
    <row r="102" spans="1:4" s="127" customFormat="1">
      <c r="A102" s="127" t="s">
        <v>136</v>
      </c>
      <c r="B102" s="128">
        <v>75003</v>
      </c>
      <c r="C102" s="127">
        <v>30000</v>
      </c>
      <c r="D102" s="127">
        <v>0</v>
      </c>
    </row>
    <row r="103" spans="1:4" s="127" customFormat="1">
      <c r="A103" s="127" t="s">
        <v>137</v>
      </c>
      <c r="B103" s="128">
        <v>67663</v>
      </c>
      <c r="C103" s="127">
        <v>300</v>
      </c>
      <c r="D103" s="127">
        <v>1.9E-2</v>
      </c>
    </row>
    <row r="104" spans="1:4" s="127" customFormat="1">
      <c r="A104" s="127" t="s">
        <v>138</v>
      </c>
      <c r="B104" s="128">
        <v>76062</v>
      </c>
      <c r="C104" s="127">
        <v>0.4</v>
      </c>
      <c r="D104" s="127">
        <v>0</v>
      </c>
    </row>
    <row r="105" spans="1:4" s="127" customFormat="1">
      <c r="A105" s="127" t="s">
        <v>139</v>
      </c>
      <c r="B105" s="128">
        <v>1333820</v>
      </c>
      <c r="C105" s="127">
        <v>1E-3</v>
      </c>
      <c r="D105" s="127">
        <v>290</v>
      </c>
    </row>
    <row r="106" spans="1:4" s="127" customFormat="1">
      <c r="A106" s="127" t="s">
        <v>140</v>
      </c>
      <c r="B106" s="128">
        <v>18540299</v>
      </c>
      <c r="C106" s="127">
        <v>0.2</v>
      </c>
      <c r="D106" s="127">
        <v>560</v>
      </c>
    </row>
    <row r="107" spans="1:4" s="127" customFormat="1">
      <c r="A107" s="127" t="s">
        <v>325</v>
      </c>
      <c r="B107" s="128">
        <v>10294403</v>
      </c>
    </row>
    <row r="108" spans="1:4" s="127" customFormat="1">
      <c r="A108" s="127" t="s">
        <v>326</v>
      </c>
      <c r="B108" s="128">
        <v>13765190</v>
      </c>
    </row>
    <row r="109" spans="1:4" s="127" customFormat="1">
      <c r="A109" s="127" t="s">
        <v>327</v>
      </c>
      <c r="B109" s="128">
        <v>7758976</v>
      </c>
    </row>
    <row r="110" spans="1:4" s="127" customFormat="1">
      <c r="A110" s="127" t="s">
        <v>328</v>
      </c>
      <c r="B110" s="128">
        <v>10588019</v>
      </c>
    </row>
    <row r="111" spans="1:4" s="127" customFormat="1">
      <c r="A111" s="127" t="s">
        <v>329</v>
      </c>
      <c r="B111" s="128" t="s">
        <v>323</v>
      </c>
    </row>
    <row r="112" spans="1:4" s="127" customFormat="1">
      <c r="A112" s="127" t="s">
        <v>2</v>
      </c>
      <c r="B112" s="128">
        <v>1333820</v>
      </c>
      <c r="C112" s="127">
        <v>1E-3</v>
      </c>
      <c r="D112" s="127">
        <v>290</v>
      </c>
    </row>
    <row r="113" spans="1:4" s="127" customFormat="1">
      <c r="A113" s="127" t="s">
        <v>141</v>
      </c>
      <c r="B113" s="128">
        <v>218019</v>
      </c>
      <c r="C113" s="127">
        <v>0</v>
      </c>
      <c r="D113" s="127">
        <v>0.86</v>
      </c>
    </row>
    <row r="114" spans="1:4" s="127" customFormat="1">
      <c r="A114" s="127" t="s">
        <v>142</v>
      </c>
      <c r="B114" s="128">
        <v>7440508</v>
      </c>
      <c r="C114" s="127">
        <v>0</v>
      </c>
      <c r="D114" s="127">
        <v>0</v>
      </c>
    </row>
    <row r="115" spans="1:4" s="127" customFormat="1">
      <c r="A115" s="127" t="s">
        <v>143</v>
      </c>
      <c r="B115" s="128">
        <v>7440508</v>
      </c>
      <c r="C115" s="127">
        <v>0</v>
      </c>
      <c r="D115" s="127">
        <v>0</v>
      </c>
    </row>
    <row r="116" spans="1:4" s="127" customFormat="1">
      <c r="A116" s="127" t="s">
        <v>144</v>
      </c>
      <c r="B116" s="128">
        <v>1319773</v>
      </c>
      <c r="C116" s="127">
        <v>600</v>
      </c>
      <c r="D116" s="127">
        <v>0</v>
      </c>
    </row>
    <row r="117" spans="1:4" s="127" customFormat="1">
      <c r="A117" s="127" t="s">
        <v>145</v>
      </c>
      <c r="B117" s="128">
        <v>135206</v>
      </c>
      <c r="C117" s="127">
        <v>0</v>
      </c>
      <c r="D117" s="127">
        <v>0.22</v>
      </c>
    </row>
    <row r="118" spans="1:4" s="127" customFormat="1">
      <c r="A118" s="127" t="s">
        <v>146</v>
      </c>
      <c r="B118" s="128">
        <v>57125</v>
      </c>
      <c r="C118" s="127">
        <v>9</v>
      </c>
      <c r="D118" s="127">
        <v>0</v>
      </c>
    </row>
    <row r="119" spans="1:4" s="127" customFormat="1">
      <c r="A119" s="127" t="s">
        <v>147</v>
      </c>
      <c r="B119" s="128">
        <v>117817</v>
      </c>
      <c r="C119" s="127">
        <v>0</v>
      </c>
      <c r="D119" s="127">
        <v>0.01</v>
      </c>
    </row>
    <row r="120" spans="1:4" s="127" customFormat="1">
      <c r="A120" s="127" t="s">
        <v>148</v>
      </c>
      <c r="B120" s="128">
        <v>226368</v>
      </c>
      <c r="C120" s="127">
        <v>0</v>
      </c>
      <c r="D120" s="127">
        <v>8.6</v>
      </c>
    </row>
    <row r="121" spans="1:4" s="127" customFormat="1">
      <c r="A121" s="127" t="s">
        <v>149</v>
      </c>
      <c r="B121" s="128">
        <v>53703</v>
      </c>
      <c r="C121" s="127">
        <v>0</v>
      </c>
      <c r="D121" s="127">
        <v>90.3</v>
      </c>
    </row>
    <row r="122" spans="1:4" s="127" customFormat="1">
      <c r="A122" s="127" t="s">
        <v>150</v>
      </c>
      <c r="B122" s="128">
        <v>224420</v>
      </c>
      <c r="C122" s="127">
        <v>0</v>
      </c>
      <c r="D122" s="127">
        <v>8.6</v>
      </c>
    </row>
    <row r="123" spans="1:4" s="127" customFormat="1">
      <c r="A123" s="127" t="s">
        <v>151</v>
      </c>
      <c r="B123" s="128">
        <v>192654</v>
      </c>
      <c r="C123" s="127">
        <v>0</v>
      </c>
      <c r="D123" s="127">
        <v>86</v>
      </c>
    </row>
    <row r="124" spans="1:4" s="127" customFormat="1">
      <c r="A124" s="127" t="s">
        <v>152</v>
      </c>
      <c r="B124" s="128">
        <v>189640</v>
      </c>
      <c r="C124" s="127">
        <v>0</v>
      </c>
      <c r="D124" s="127">
        <v>860</v>
      </c>
    </row>
    <row r="125" spans="1:4" s="127" customFormat="1">
      <c r="A125" s="127" t="s">
        <v>153</v>
      </c>
      <c r="B125" s="128">
        <v>189559</v>
      </c>
      <c r="C125" s="127">
        <v>0</v>
      </c>
      <c r="D125" s="127">
        <v>860</v>
      </c>
    </row>
    <row r="126" spans="1:4" s="127" customFormat="1">
      <c r="A126" s="127" t="s">
        <v>154</v>
      </c>
      <c r="B126" s="128">
        <v>191300</v>
      </c>
      <c r="C126" s="127">
        <v>0</v>
      </c>
      <c r="D126" s="127">
        <v>860</v>
      </c>
    </row>
    <row r="127" spans="1:4" s="127" customFormat="1">
      <c r="A127" s="127" t="s">
        <v>155</v>
      </c>
      <c r="B127" s="128">
        <v>85105</v>
      </c>
      <c r="C127" s="127">
        <v>5</v>
      </c>
      <c r="D127" s="127">
        <v>1.1000000000000001</v>
      </c>
    </row>
    <row r="128" spans="1:4" s="127" customFormat="1">
      <c r="A128" s="127" t="s">
        <v>156</v>
      </c>
      <c r="B128" s="128">
        <v>111422</v>
      </c>
      <c r="C128" s="127">
        <v>3</v>
      </c>
      <c r="D128" s="127">
        <v>0</v>
      </c>
    </row>
    <row r="129" spans="1:4" s="127" customFormat="1">
      <c r="A129" s="127" t="s">
        <v>157</v>
      </c>
      <c r="B129" s="128">
        <v>68122</v>
      </c>
      <c r="C129" s="127">
        <v>80</v>
      </c>
      <c r="D129" s="127">
        <v>0</v>
      </c>
    </row>
    <row r="130" spans="1:4" s="127" customFormat="1">
      <c r="A130" s="127" t="s">
        <v>158</v>
      </c>
      <c r="B130" s="128">
        <v>1937377</v>
      </c>
      <c r="C130" s="127">
        <v>0</v>
      </c>
      <c r="D130" s="127">
        <v>7.4</v>
      </c>
    </row>
    <row r="131" spans="1:4" s="127" customFormat="1">
      <c r="A131" s="127" t="s">
        <v>159</v>
      </c>
      <c r="B131" s="128">
        <v>2602462</v>
      </c>
      <c r="C131" s="127">
        <v>0</v>
      </c>
      <c r="D131" s="127">
        <v>7.4</v>
      </c>
    </row>
    <row r="132" spans="1:4" s="127" customFormat="1">
      <c r="A132" s="127" t="s">
        <v>160</v>
      </c>
      <c r="B132" s="128">
        <v>16071866</v>
      </c>
      <c r="C132" s="127">
        <v>0</v>
      </c>
      <c r="D132" s="127">
        <v>6.7</v>
      </c>
    </row>
    <row r="133" spans="1:4" s="127" customFormat="1">
      <c r="A133" s="127" t="s">
        <v>161</v>
      </c>
      <c r="B133" s="128">
        <v>106898</v>
      </c>
      <c r="C133" s="127">
        <v>3</v>
      </c>
      <c r="D133" s="127">
        <v>0.08</v>
      </c>
    </row>
    <row r="134" spans="1:4" s="127" customFormat="1">
      <c r="A134" s="127" t="s">
        <v>162</v>
      </c>
      <c r="B134" s="128">
        <v>100414</v>
      </c>
      <c r="C134" s="127">
        <v>2000</v>
      </c>
      <c r="D134" s="127">
        <v>8.6999999999999994E-3</v>
      </c>
    </row>
    <row r="135" spans="1:4" s="127" customFormat="1">
      <c r="A135" s="127" t="s">
        <v>163</v>
      </c>
      <c r="B135" s="128">
        <v>107211</v>
      </c>
      <c r="C135" s="127">
        <v>400</v>
      </c>
      <c r="D135" s="127">
        <v>0</v>
      </c>
    </row>
    <row r="136" spans="1:4" s="127" customFormat="1">
      <c r="A136" s="127" t="s">
        <v>164</v>
      </c>
      <c r="B136" s="128">
        <v>111762</v>
      </c>
      <c r="C136" s="127">
        <v>0</v>
      </c>
      <c r="D136" s="127">
        <v>0</v>
      </c>
    </row>
    <row r="137" spans="1:4" s="127" customFormat="1">
      <c r="A137" s="127" t="s">
        <v>165</v>
      </c>
      <c r="B137" s="128">
        <v>110805</v>
      </c>
      <c r="C137" s="127">
        <v>70</v>
      </c>
      <c r="D137" s="127">
        <v>0</v>
      </c>
    </row>
    <row r="138" spans="1:4" s="127" customFormat="1">
      <c r="A138" s="127" t="s">
        <v>166</v>
      </c>
      <c r="B138" s="128">
        <v>111159</v>
      </c>
      <c r="C138" s="127">
        <v>300</v>
      </c>
      <c r="D138" s="127">
        <v>0</v>
      </c>
    </row>
    <row r="139" spans="1:4" s="127" customFormat="1">
      <c r="A139" s="127" t="s">
        <v>167</v>
      </c>
      <c r="B139" s="128">
        <v>109864</v>
      </c>
      <c r="C139" s="127">
        <v>60</v>
      </c>
      <c r="D139" s="127">
        <v>0</v>
      </c>
    </row>
    <row r="140" spans="1:4" s="127" customFormat="1">
      <c r="A140" s="127" t="s">
        <v>168</v>
      </c>
      <c r="B140" s="128">
        <v>110496</v>
      </c>
      <c r="C140" s="127">
        <v>90</v>
      </c>
      <c r="D140" s="127">
        <v>0</v>
      </c>
    </row>
    <row r="141" spans="1:4" s="127" customFormat="1">
      <c r="A141" s="127" t="s">
        <v>169</v>
      </c>
      <c r="B141" s="128">
        <v>75218</v>
      </c>
      <c r="C141" s="127">
        <v>30</v>
      </c>
      <c r="D141" s="127">
        <v>0.31</v>
      </c>
    </row>
    <row r="142" spans="1:4" s="127" customFormat="1">
      <c r="A142" s="127" t="s">
        <v>170</v>
      </c>
      <c r="B142" s="128">
        <v>96457</v>
      </c>
      <c r="C142" s="127">
        <v>0</v>
      </c>
      <c r="D142" s="127">
        <v>4.4999999999999998E-2</v>
      </c>
    </row>
    <row r="143" spans="1:4" s="127" customFormat="1">
      <c r="A143" s="127" t="s">
        <v>3</v>
      </c>
      <c r="B143" s="128">
        <v>1101</v>
      </c>
    </row>
    <row r="144" spans="1:4" s="127" customFormat="1">
      <c r="A144" s="127" t="s">
        <v>171</v>
      </c>
      <c r="B144" s="128">
        <v>50000</v>
      </c>
      <c r="C144" s="127">
        <v>9</v>
      </c>
      <c r="D144" s="127">
        <v>2.1000000000000001E-2</v>
      </c>
    </row>
    <row r="145" spans="1:4" s="127" customFormat="1">
      <c r="A145" s="127" t="s">
        <v>172</v>
      </c>
      <c r="B145" s="128">
        <v>111308</v>
      </c>
      <c r="C145" s="127">
        <v>0.08</v>
      </c>
      <c r="D145" s="127">
        <v>0</v>
      </c>
    </row>
    <row r="146" spans="1:4" s="127" customFormat="1">
      <c r="A146" s="127" t="s">
        <v>173</v>
      </c>
      <c r="B146" s="128">
        <v>118741</v>
      </c>
      <c r="C146" s="127">
        <v>0</v>
      </c>
      <c r="D146" s="127">
        <v>1.8</v>
      </c>
    </row>
    <row r="147" spans="1:4" s="127" customFormat="1">
      <c r="A147" s="127" t="s">
        <v>174</v>
      </c>
      <c r="B147" s="128">
        <v>608731</v>
      </c>
      <c r="C147" s="127">
        <v>0</v>
      </c>
      <c r="D147" s="127">
        <v>8.6</v>
      </c>
    </row>
    <row r="148" spans="1:4" s="127" customFormat="1">
      <c r="A148" s="127" t="s">
        <v>175</v>
      </c>
      <c r="B148" s="128">
        <v>319846</v>
      </c>
      <c r="C148" s="127">
        <v>0</v>
      </c>
      <c r="D148" s="127">
        <v>8.6</v>
      </c>
    </row>
    <row r="149" spans="1:4" s="127" customFormat="1">
      <c r="A149" s="127" t="s">
        <v>176</v>
      </c>
      <c r="B149" s="128">
        <v>319857</v>
      </c>
      <c r="C149" s="127">
        <v>0</v>
      </c>
      <c r="D149" s="127">
        <v>8.6</v>
      </c>
    </row>
    <row r="150" spans="1:4" s="127" customFormat="1">
      <c r="A150" s="127" t="s">
        <v>177</v>
      </c>
      <c r="B150" s="128">
        <v>58899</v>
      </c>
      <c r="C150" s="127">
        <v>0</v>
      </c>
      <c r="D150" s="127">
        <v>2.4</v>
      </c>
    </row>
    <row r="151" spans="1:4" s="127" customFormat="1">
      <c r="A151" s="127" t="s">
        <v>178</v>
      </c>
      <c r="B151" s="128">
        <v>302012</v>
      </c>
      <c r="C151" s="127">
        <v>0.2</v>
      </c>
      <c r="D151" s="127">
        <v>17</v>
      </c>
    </row>
    <row r="152" spans="1:4" s="127" customFormat="1">
      <c r="A152" s="127" t="s">
        <v>179</v>
      </c>
      <c r="B152" s="128">
        <v>7647010</v>
      </c>
      <c r="C152" s="127">
        <v>9</v>
      </c>
      <c r="D152" s="127">
        <v>0</v>
      </c>
    </row>
    <row r="153" spans="1:4" s="127" customFormat="1">
      <c r="A153" s="127" t="s">
        <v>180</v>
      </c>
      <c r="B153" s="128">
        <v>74908</v>
      </c>
      <c r="C153" s="127">
        <v>9</v>
      </c>
      <c r="D153" s="127">
        <v>0</v>
      </c>
    </row>
    <row r="154" spans="1:4" s="127" customFormat="1">
      <c r="A154" s="127" t="s">
        <v>181</v>
      </c>
      <c r="B154" s="128">
        <v>7664393</v>
      </c>
      <c r="C154" s="127">
        <v>1.5</v>
      </c>
      <c r="D154" s="127">
        <v>0</v>
      </c>
    </row>
    <row r="155" spans="1:4" s="127" customFormat="1">
      <c r="A155" s="127" t="s">
        <v>182</v>
      </c>
      <c r="B155" s="128">
        <v>7783075</v>
      </c>
      <c r="C155" s="127">
        <v>0</v>
      </c>
      <c r="D155" s="127">
        <v>0</v>
      </c>
    </row>
    <row r="156" spans="1:4" s="127" customFormat="1">
      <c r="A156" s="127" t="s">
        <v>183</v>
      </c>
      <c r="B156" s="128">
        <v>7783064</v>
      </c>
      <c r="C156" s="127">
        <v>10</v>
      </c>
      <c r="D156" s="127">
        <v>0</v>
      </c>
    </row>
    <row r="157" spans="1:4" s="127" customFormat="1">
      <c r="A157" s="127" t="s">
        <v>184</v>
      </c>
      <c r="B157" s="128">
        <v>193395</v>
      </c>
      <c r="C157" s="127">
        <v>0</v>
      </c>
      <c r="D157" s="127">
        <v>8.6</v>
      </c>
    </row>
    <row r="158" spans="1:4" s="127" customFormat="1">
      <c r="A158" s="127" t="s">
        <v>185</v>
      </c>
      <c r="B158" s="128">
        <v>78591</v>
      </c>
      <c r="C158" s="127">
        <v>2000</v>
      </c>
      <c r="D158" s="127">
        <v>0</v>
      </c>
    </row>
    <row r="159" spans="1:4" s="127" customFormat="1">
      <c r="A159" s="127" t="s">
        <v>186</v>
      </c>
      <c r="B159" s="128">
        <v>67630</v>
      </c>
      <c r="C159" s="127">
        <v>7000</v>
      </c>
      <c r="D159" s="127">
        <v>0</v>
      </c>
    </row>
    <row r="160" spans="1:4" s="127" customFormat="1">
      <c r="A160" s="127" t="s">
        <v>187</v>
      </c>
      <c r="B160" s="128">
        <v>301042</v>
      </c>
      <c r="C160" s="127">
        <v>0</v>
      </c>
      <c r="D160" s="127">
        <v>0.62</v>
      </c>
    </row>
    <row r="161" spans="1:4" s="127" customFormat="1">
      <c r="A161" s="127" t="s">
        <v>188</v>
      </c>
      <c r="B161" s="128">
        <v>7439921</v>
      </c>
      <c r="C161" s="127">
        <v>0</v>
      </c>
      <c r="D161" s="127">
        <v>0.98</v>
      </c>
    </row>
    <row r="162" spans="1:4" s="127" customFormat="1">
      <c r="A162" s="127" t="s">
        <v>189</v>
      </c>
      <c r="B162" s="128">
        <v>7446277</v>
      </c>
      <c r="C162" s="127">
        <v>0</v>
      </c>
      <c r="D162" s="127">
        <v>0.75</v>
      </c>
    </row>
    <row r="163" spans="1:4" s="127" customFormat="1">
      <c r="A163" s="127" t="s">
        <v>190</v>
      </c>
      <c r="B163" s="128">
        <v>1335326</v>
      </c>
      <c r="C163" s="127">
        <v>0</v>
      </c>
      <c r="D163" s="127">
        <v>0.75</v>
      </c>
    </row>
    <row r="164" spans="1:4" s="127" customFormat="1">
      <c r="A164" s="127" t="s">
        <v>330</v>
      </c>
      <c r="B164" s="128">
        <v>108394</v>
      </c>
    </row>
    <row r="165" spans="1:4" s="127" customFormat="1">
      <c r="A165" s="127" t="s">
        <v>7</v>
      </c>
      <c r="B165" s="128">
        <v>108383</v>
      </c>
    </row>
    <row r="166" spans="1:4" s="127" customFormat="1">
      <c r="A166" s="127" t="s">
        <v>191</v>
      </c>
      <c r="B166" s="128">
        <v>108316</v>
      </c>
      <c r="C166" s="127">
        <v>0.7</v>
      </c>
      <c r="D166" s="127">
        <v>0</v>
      </c>
    </row>
    <row r="167" spans="1:4" s="127" customFormat="1">
      <c r="A167" s="127" t="s">
        <v>192</v>
      </c>
      <c r="B167" s="128">
        <v>7439965</v>
      </c>
      <c r="C167" s="127">
        <v>0.09</v>
      </c>
      <c r="D167" s="127">
        <v>0</v>
      </c>
    </row>
    <row r="168" spans="1:4" s="127" customFormat="1">
      <c r="A168" s="127" t="s">
        <v>193</v>
      </c>
      <c r="B168" s="128">
        <v>7439976</v>
      </c>
      <c r="C168" s="127">
        <v>5.4000000000000003E-3</v>
      </c>
      <c r="D168" s="127">
        <v>0</v>
      </c>
    </row>
    <row r="169" spans="1:4" s="127" customFormat="1">
      <c r="A169" s="127" t="s">
        <v>5</v>
      </c>
      <c r="B169" s="128">
        <v>7487947</v>
      </c>
    </row>
    <row r="170" spans="1:4" s="127" customFormat="1">
      <c r="A170" s="127" t="s">
        <v>194</v>
      </c>
      <c r="B170" s="128">
        <v>67561</v>
      </c>
      <c r="C170" s="127">
        <v>4000</v>
      </c>
      <c r="D170" s="127">
        <v>0</v>
      </c>
    </row>
    <row r="171" spans="1:4" s="127" customFormat="1">
      <c r="A171" s="127" t="s">
        <v>195</v>
      </c>
      <c r="B171" s="128">
        <v>74839</v>
      </c>
      <c r="C171" s="127">
        <v>5</v>
      </c>
      <c r="D171" s="127">
        <v>0</v>
      </c>
    </row>
    <row r="172" spans="1:4" s="127" customFormat="1">
      <c r="A172" s="127" t="s">
        <v>196</v>
      </c>
      <c r="B172" s="128">
        <v>78933</v>
      </c>
      <c r="C172" s="127">
        <v>0</v>
      </c>
      <c r="D172" s="127">
        <v>0</v>
      </c>
    </row>
    <row r="173" spans="1:4" s="127" customFormat="1">
      <c r="A173" s="127" t="s">
        <v>197</v>
      </c>
      <c r="B173" s="128">
        <v>624839</v>
      </c>
      <c r="C173" s="127">
        <v>1</v>
      </c>
      <c r="D173" s="127">
        <v>0</v>
      </c>
    </row>
    <row r="174" spans="1:4" s="127" customFormat="1">
      <c r="A174" s="127" t="s">
        <v>198</v>
      </c>
      <c r="B174" s="128">
        <v>1634044</v>
      </c>
      <c r="C174" s="127">
        <v>8000</v>
      </c>
      <c r="D174" s="127">
        <v>1.8E-3</v>
      </c>
    </row>
    <row r="175" spans="1:4" s="127" customFormat="1">
      <c r="A175" s="127" t="s">
        <v>199</v>
      </c>
      <c r="B175" s="128">
        <v>75092</v>
      </c>
      <c r="C175" s="127">
        <v>400</v>
      </c>
      <c r="D175" s="127">
        <v>3.5000000000000001E-3</v>
      </c>
    </row>
    <row r="176" spans="1:4" s="127" customFormat="1">
      <c r="A176" s="127" t="s">
        <v>200</v>
      </c>
      <c r="B176" s="128">
        <v>101688</v>
      </c>
      <c r="C176" s="127">
        <v>0.7</v>
      </c>
      <c r="D176" s="127">
        <v>0</v>
      </c>
    </row>
    <row r="177" spans="1:4" s="127" customFormat="1">
      <c r="A177" s="127" t="s">
        <v>201</v>
      </c>
      <c r="B177" s="128">
        <v>90948</v>
      </c>
      <c r="C177" s="127">
        <v>0</v>
      </c>
      <c r="D177" s="127">
        <v>0.86</v>
      </c>
    </row>
    <row r="178" spans="1:4" s="127" customFormat="1">
      <c r="A178" s="127" t="s">
        <v>202</v>
      </c>
      <c r="B178" s="128">
        <v>110543</v>
      </c>
      <c r="C178" s="127">
        <v>7000</v>
      </c>
      <c r="D178" s="127">
        <v>0</v>
      </c>
    </row>
    <row r="179" spans="1:4" s="127" customFormat="1">
      <c r="A179" s="127" t="s">
        <v>203</v>
      </c>
      <c r="B179" s="128">
        <v>10595956</v>
      </c>
      <c r="C179" s="127">
        <v>0</v>
      </c>
      <c r="D179" s="127">
        <v>22</v>
      </c>
    </row>
    <row r="180" spans="1:4" s="127" customFormat="1">
      <c r="A180" s="127" t="s">
        <v>204</v>
      </c>
      <c r="B180" s="128">
        <v>924163</v>
      </c>
      <c r="C180" s="127">
        <v>0</v>
      </c>
      <c r="D180" s="127">
        <v>11</v>
      </c>
    </row>
    <row r="181" spans="1:4" s="127" customFormat="1">
      <c r="A181" s="127" t="s">
        <v>205</v>
      </c>
      <c r="B181" s="128">
        <v>621647</v>
      </c>
      <c r="C181" s="127">
        <v>0</v>
      </c>
      <c r="D181" s="127">
        <v>7</v>
      </c>
    </row>
    <row r="182" spans="1:4" s="127" customFormat="1">
      <c r="A182" s="127" t="s">
        <v>206</v>
      </c>
      <c r="B182" s="128">
        <v>55185</v>
      </c>
      <c r="C182" s="127">
        <v>0</v>
      </c>
      <c r="D182" s="127">
        <v>36</v>
      </c>
    </row>
    <row r="183" spans="1:4" s="127" customFormat="1">
      <c r="A183" s="127" t="s">
        <v>207</v>
      </c>
      <c r="B183" s="128">
        <v>62759</v>
      </c>
      <c r="C183" s="127">
        <v>0</v>
      </c>
      <c r="D183" s="127">
        <v>16</v>
      </c>
    </row>
    <row r="184" spans="1:4" s="127" customFormat="1">
      <c r="A184" s="127" t="s">
        <v>208</v>
      </c>
      <c r="B184" s="128">
        <v>86306</v>
      </c>
      <c r="C184" s="127">
        <v>0</v>
      </c>
      <c r="D184" s="127">
        <v>8.9999999999999993E-3</v>
      </c>
    </row>
    <row r="185" spans="1:4" s="127" customFormat="1">
      <c r="A185" s="127" t="s">
        <v>209</v>
      </c>
      <c r="B185" s="128">
        <v>59892</v>
      </c>
      <c r="C185" s="127">
        <v>0</v>
      </c>
      <c r="D185" s="127">
        <v>6.7</v>
      </c>
    </row>
    <row r="186" spans="1:4" s="127" customFormat="1">
      <c r="A186" s="127" t="s">
        <v>210</v>
      </c>
      <c r="B186" s="128">
        <v>100754</v>
      </c>
      <c r="C186" s="127">
        <v>0</v>
      </c>
      <c r="D186" s="127">
        <v>9.4</v>
      </c>
    </row>
    <row r="187" spans="1:4" s="127" customFormat="1">
      <c r="A187" s="127" t="s">
        <v>211</v>
      </c>
      <c r="B187" s="128">
        <v>930552</v>
      </c>
      <c r="C187" s="127">
        <v>0</v>
      </c>
      <c r="D187" s="127">
        <v>2.1</v>
      </c>
    </row>
    <row r="188" spans="1:4" s="127" customFormat="1">
      <c r="A188" s="127" t="s">
        <v>212</v>
      </c>
      <c r="B188" s="128">
        <v>91203</v>
      </c>
      <c r="C188" s="127">
        <v>9</v>
      </c>
      <c r="D188" s="127">
        <v>0.12</v>
      </c>
    </row>
    <row r="189" spans="1:4" s="127" customFormat="1">
      <c r="A189" s="127" t="s">
        <v>213</v>
      </c>
      <c r="B189" s="128">
        <v>7440020</v>
      </c>
      <c r="C189" s="127">
        <v>1.4E-2</v>
      </c>
      <c r="D189" s="127">
        <v>0.91</v>
      </c>
    </row>
    <row r="190" spans="1:4" s="127" customFormat="1">
      <c r="A190" s="127" t="s">
        <v>333</v>
      </c>
      <c r="B190" s="128">
        <v>373024</v>
      </c>
    </row>
    <row r="191" spans="1:4" s="127" customFormat="1">
      <c r="A191" s="127" t="s">
        <v>334</v>
      </c>
      <c r="B191" s="128">
        <v>3333673</v>
      </c>
    </row>
    <row r="192" spans="1:4" s="127" customFormat="1">
      <c r="A192" s="127" t="s">
        <v>335</v>
      </c>
      <c r="B192" s="128">
        <v>13463393</v>
      </c>
    </row>
    <row r="193" spans="1:4" s="127" customFormat="1">
      <c r="A193" s="127" t="s">
        <v>336</v>
      </c>
      <c r="B193" s="128">
        <v>12054487</v>
      </c>
    </row>
    <row r="194" spans="1:4" s="127" customFormat="1">
      <c r="A194" s="127" t="s">
        <v>337</v>
      </c>
      <c r="B194" s="128">
        <v>1271289</v>
      </c>
    </row>
    <row r="195" spans="1:4" s="127" customFormat="1">
      <c r="A195" s="127" t="s">
        <v>214</v>
      </c>
      <c r="B195" s="128">
        <v>1313991</v>
      </c>
      <c r="C195" s="127">
        <v>0.02</v>
      </c>
      <c r="D195" s="127">
        <v>0</v>
      </c>
    </row>
    <row r="196" spans="1:4" s="127" customFormat="1">
      <c r="A196" s="127" t="s">
        <v>215</v>
      </c>
      <c r="B196" s="128">
        <v>1146</v>
      </c>
    </row>
    <row r="197" spans="1:4" s="127" customFormat="1">
      <c r="A197" s="127" t="s">
        <v>216</v>
      </c>
      <c r="B197" s="128">
        <v>12035722</v>
      </c>
      <c r="C197" s="127">
        <v>3.3999999999999998E-3</v>
      </c>
      <c r="D197" s="127">
        <v>0.91</v>
      </c>
    </row>
    <row r="198" spans="1:4" s="127" customFormat="1">
      <c r="A198" s="127" t="s">
        <v>217</v>
      </c>
      <c r="B198" s="128">
        <v>7697372</v>
      </c>
      <c r="C198" s="127">
        <v>0</v>
      </c>
      <c r="D198" s="127">
        <v>0</v>
      </c>
    </row>
    <row r="199" spans="1:4" s="127" customFormat="1">
      <c r="A199" s="127" t="s">
        <v>218</v>
      </c>
      <c r="B199" s="128">
        <v>10102440</v>
      </c>
      <c r="C199" s="127">
        <v>0</v>
      </c>
      <c r="D199" s="127">
        <v>0</v>
      </c>
    </row>
    <row r="200" spans="1:4" s="127" customFormat="1">
      <c r="A200" s="127" t="s">
        <v>331</v>
      </c>
      <c r="B200" s="128">
        <v>95487</v>
      </c>
    </row>
    <row r="201" spans="1:4" s="127" customFormat="1">
      <c r="A201" s="127" t="s">
        <v>8</v>
      </c>
      <c r="B201" s="128">
        <v>95476</v>
      </c>
    </row>
    <row r="202" spans="1:4" s="127" customFormat="1">
      <c r="A202" s="127" t="s">
        <v>219</v>
      </c>
      <c r="B202" s="128">
        <v>8014957</v>
      </c>
      <c r="C202" s="127">
        <v>0</v>
      </c>
      <c r="D202" s="127">
        <v>0</v>
      </c>
    </row>
    <row r="203" spans="1:4" s="127" customFormat="1">
      <c r="A203" s="127" t="s">
        <v>220</v>
      </c>
      <c r="B203" s="128">
        <v>10028156</v>
      </c>
      <c r="C203" s="127">
        <v>0</v>
      </c>
      <c r="D203" s="127">
        <v>0</v>
      </c>
    </row>
    <row r="204" spans="1:4" s="127" customFormat="1">
      <c r="A204" s="127" t="s">
        <v>221</v>
      </c>
      <c r="B204" s="128">
        <v>95692</v>
      </c>
      <c r="C204" s="127">
        <v>0</v>
      </c>
      <c r="D204" s="127">
        <v>0.27</v>
      </c>
    </row>
    <row r="205" spans="1:4" s="127" customFormat="1">
      <c r="A205" s="127" t="s">
        <v>222</v>
      </c>
      <c r="B205" s="128">
        <v>120718</v>
      </c>
      <c r="C205" s="127">
        <v>0</v>
      </c>
      <c r="D205" s="127">
        <v>0.15</v>
      </c>
    </row>
    <row r="206" spans="1:4" s="127" customFormat="1">
      <c r="A206" s="127" t="s">
        <v>332</v>
      </c>
      <c r="B206" s="128">
        <v>106445</v>
      </c>
    </row>
    <row r="207" spans="1:4" s="127" customFormat="1">
      <c r="A207" s="127" t="s">
        <v>223</v>
      </c>
      <c r="B207" s="128">
        <v>156105</v>
      </c>
      <c r="C207" s="127">
        <v>0</v>
      </c>
      <c r="D207" s="127">
        <v>2.1999999999999999E-2</v>
      </c>
    </row>
    <row r="208" spans="1:4" s="127" customFormat="1">
      <c r="A208" s="127" t="s">
        <v>9</v>
      </c>
      <c r="B208" s="128">
        <v>106423</v>
      </c>
    </row>
    <row r="209" spans="1:4" s="127" customFormat="1">
      <c r="A209" s="127" t="s">
        <v>224</v>
      </c>
      <c r="B209" s="128">
        <v>87865</v>
      </c>
      <c r="C209" s="127">
        <v>0</v>
      </c>
      <c r="D209" s="127">
        <v>1.7999999999999999E-2</v>
      </c>
    </row>
    <row r="210" spans="1:4" s="127" customFormat="1">
      <c r="A210" s="127" t="s">
        <v>368</v>
      </c>
      <c r="B210" s="128">
        <v>127184</v>
      </c>
      <c r="C210" s="127">
        <v>35</v>
      </c>
      <c r="D210" s="127">
        <v>2.1000000000000001E-2</v>
      </c>
    </row>
    <row r="211" spans="1:4" s="127" customFormat="1">
      <c r="A211" s="127" t="s">
        <v>225</v>
      </c>
      <c r="B211" s="128">
        <v>108952</v>
      </c>
      <c r="C211" s="127">
        <v>200</v>
      </c>
      <c r="D211" s="127">
        <v>0</v>
      </c>
    </row>
    <row r="212" spans="1:4" s="127" customFormat="1">
      <c r="A212" s="127" t="s">
        <v>226</v>
      </c>
      <c r="B212" s="128">
        <v>75445</v>
      </c>
      <c r="C212" s="127">
        <v>0</v>
      </c>
      <c r="D212" s="127">
        <v>0</v>
      </c>
    </row>
    <row r="213" spans="1:4" s="127" customFormat="1">
      <c r="A213" s="127" t="s">
        <v>227</v>
      </c>
      <c r="B213" s="128">
        <v>7803512</v>
      </c>
      <c r="C213" s="127">
        <v>0.8</v>
      </c>
      <c r="D213" s="127">
        <v>0</v>
      </c>
    </row>
    <row r="214" spans="1:4" s="127" customFormat="1">
      <c r="A214" s="127" t="s">
        <v>228</v>
      </c>
      <c r="B214" s="128">
        <v>7664382</v>
      </c>
      <c r="C214" s="127">
        <v>7</v>
      </c>
      <c r="D214" s="127">
        <v>0</v>
      </c>
    </row>
    <row r="215" spans="1:4" s="127" customFormat="1">
      <c r="A215" s="127" t="s">
        <v>229</v>
      </c>
      <c r="B215" s="128">
        <v>85449</v>
      </c>
      <c r="C215" s="127">
        <v>20</v>
      </c>
      <c r="D215" s="127">
        <v>0</v>
      </c>
    </row>
    <row r="216" spans="1:4" s="127" customFormat="1">
      <c r="A216" s="127" t="s">
        <v>230</v>
      </c>
      <c r="B216" s="128">
        <v>1336363</v>
      </c>
      <c r="C216" s="127">
        <v>4.0000000000000003E-5</v>
      </c>
      <c r="D216" s="127">
        <v>74</v>
      </c>
    </row>
    <row r="217" spans="1:4" s="127" customFormat="1">
      <c r="A217" s="127" t="s">
        <v>231</v>
      </c>
      <c r="B217" s="128">
        <v>7758012</v>
      </c>
      <c r="C217" s="127">
        <v>1.7</v>
      </c>
      <c r="D217" s="127">
        <v>0.49</v>
      </c>
    </row>
    <row r="218" spans="1:4" s="127" customFormat="1">
      <c r="A218" s="127" t="s">
        <v>232</v>
      </c>
      <c r="B218" s="128">
        <v>115071</v>
      </c>
      <c r="C218" s="127">
        <v>3000</v>
      </c>
      <c r="D218" s="127">
        <v>0</v>
      </c>
    </row>
    <row r="219" spans="1:4" s="127" customFormat="1">
      <c r="A219" s="127" t="s">
        <v>233</v>
      </c>
      <c r="B219" s="128">
        <v>107982</v>
      </c>
      <c r="C219" s="127">
        <v>7000</v>
      </c>
      <c r="D219" s="127">
        <v>0</v>
      </c>
    </row>
    <row r="220" spans="1:4" s="127" customFormat="1">
      <c r="A220" s="127" t="s">
        <v>234</v>
      </c>
      <c r="B220" s="128">
        <v>75569</v>
      </c>
      <c r="C220" s="127">
        <v>30</v>
      </c>
      <c r="D220" s="127">
        <v>1.2999999999999999E-2</v>
      </c>
    </row>
    <row r="221" spans="1:4" s="127" customFormat="1">
      <c r="A221" s="127" t="s">
        <v>235</v>
      </c>
      <c r="B221" s="128">
        <v>7782492</v>
      </c>
      <c r="C221" s="127">
        <v>0.21</v>
      </c>
      <c r="D221" s="127">
        <v>0</v>
      </c>
    </row>
    <row r="222" spans="1:4" s="127" customFormat="1">
      <c r="A222" s="127" t="s">
        <v>6</v>
      </c>
      <c r="B222" s="128">
        <v>7446346</v>
      </c>
    </row>
    <row r="223" spans="1:4" s="127" customFormat="1">
      <c r="A223" s="127" t="s">
        <v>236</v>
      </c>
      <c r="B223" s="128">
        <v>7631869</v>
      </c>
      <c r="C223" s="127">
        <v>3</v>
      </c>
      <c r="D223" s="127">
        <v>0</v>
      </c>
    </row>
    <row r="224" spans="1:4" s="127" customFormat="1">
      <c r="A224" s="127" t="s">
        <v>237</v>
      </c>
      <c r="B224" s="128">
        <v>1310732</v>
      </c>
      <c r="C224" s="127">
        <v>0</v>
      </c>
      <c r="D224" s="127">
        <v>0</v>
      </c>
    </row>
    <row r="225" spans="1:4" s="127" customFormat="1">
      <c r="A225" s="127" t="s">
        <v>238</v>
      </c>
      <c r="B225" s="128">
        <v>100425</v>
      </c>
      <c r="C225" s="127">
        <v>900</v>
      </c>
      <c r="D225" s="127">
        <v>0</v>
      </c>
    </row>
    <row r="226" spans="1:4" s="127" customFormat="1">
      <c r="A226" s="127" t="s">
        <v>239</v>
      </c>
      <c r="B226" s="128">
        <v>9960</v>
      </c>
    </row>
    <row r="227" spans="1:4" s="127" customFormat="1">
      <c r="A227" s="127" t="s">
        <v>240</v>
      </c>
      <c r="B227" s="128">
        <v>7446095</v>
      </c>
      <c r="C227" s="127">
        <v>0</v>
      </c>
      <c r="D227" s="127">
        <v>0</v>
      </c>
    </row>
    <row r="228" spans="1:4" s="127" customFormat="1">
      <c r="A228" s="127" t="s">
        <v>241</v>
      </c>
      <c r="B228" s="128">
        <v>7664939</v>
      </c>
      <c r="C228" s="127">
        <v>1</v>
      </c>
      <c r="D228" s="127">
        <v>0</v>
      </c>
    </row>
    <row r="229" spans="1:4" s="127" customFormat="1">
      <c r="A229" s="127" t="s">
        <v>338</v>
      </c>
      <c r="B229" s="128">
        <v>7446719</v>
      </c>
    </row>
    <row r="230" spans="1:4" s="127" customFormat="1">
      <c r="A230" s="127" t="s">
        <v>369</v>
      </c>
      <c r="B230" s="128">
        <v>540885</v>
      </c>
    </row>
    <row r="231" spans="1:4" s="127" customFormat="1">
      <c r="A231" s="127" t="s">
        <v>242</v>
      </c>
      <c r="B231" s="128">
        <v>127184</v>
      </c>
      <c r="C231" s="127">
        <v>35</v>
      </c>
      <c r="D231" s="127">
        <v>2.1000000000000001E-2</v>
      </c>
    </row>
    <row r="232" spans="1:4" s="127" customFormat="1">
      <c r="A232" s="127" t="s">
        <v>243</v>
      </c>
      <c r="B232" s="128">
        <v>62555</v>
      </c>
      <c r="C232" s="127">
        <v>0</v>
      </c>
      <c r="D232" s="127">
        <v>6.1</v>
      </c>
    </row>
    <row r="233" spans="1:4" s="127" customFormat="1">
      <c r="A233" s="127" t="s">
        <v>244</v>
      </c>
      <c r="B233" s="128">
        <v>108883</v>
      </c>
      <c r="C233" s="127">
        <v>300</v>
      </c>
      <c r="D233" s="127">
        <v>0</v>
      </c>
    </row>
    <row r="234" spans="1:4" s="127" customFormat="1">
      <c r="A234" s="127" t="s">
        <v>245</v>
      </c>
      <c r="B234" s="128">
        <v>26471625</v>
      </c>
      <c r="C234" s="127">
        <v>7.0000000000000007E-2</v>
      </c>
      <c r="D234" s="127">
        <v>3.9E-2</v>
      </c>
    </row>
    <row r="235" spans="1:4" s="127" customFormat="1">
      <c r="A235" s="127" t="s">
        <v>246</v>
      </c>
      <c r="B235" s="128">
        <v>584849</v>
      </c>
      <c r="C235" s="127">
        <v>7.0000000000000007E-2</v>
      </c>
      <c r="D235" s="127">
        <v>3.9E-2</v>
      </c>
    </row>
    <row r="236" spans="1:4" s="127" customFormat="1">
      <c r="A236" s="127" t="s">
        <v>246</v>
      </c>
      <c r="B236" s="128">
        <v>91087</v>
      </c>
      <c r="C236" s="127">
        <v>7.0000000000000007E-2</v>
      </c>
      <c r="D236" s="127">
        <v>3.9E-2</v>
      </c>
    </row>
    <row r="237" spans="1:4" s="127" customFormat="1">
      <c r="A237" s="127" t="s">
        <v>247</v>
      </c>
      <c r="B237" s="128">
        <v>79016</v>
      </c>
      <c r="C237" s="127">
        <v>600</v>
      </c>
      <c r="D237" s="127">
        <v>7.0000000000000001E-3</v>
      </c>
    </row>
    <row r="238" spans="1:4" s="127" customFormat="1">
      <c r="A238" s="127" t="s">
        <v>248</v>
      </c>
      <c r="B238" s="128">
        <v>121448</v>
      </c>
      <c r="C238" s="127">
        <v>200</v>
      </c>
      <c r="D238" s="127">
        <v>0</v>
      </c>
    </row>
    <row r="239" spans="1:4" s="127" customFormat="1">
      <c r="A239" s="127" t="s">
        <v>249</v>
      </c>
      <c r="B239" s="128">
        <v>51796</v>
      </c>
      <c r="C239" s="127">
        <v>0</v>
      </c>
      <c r="D239" s="127">
        <v>1</v>
      </c>
    </row>
    <row r="240" spans="1:4" s="127" customFormat="1">
      <c r="A240" s="127" t="s">
        <v>250</v>
      </c>
      <c r="B240" s="128">
        <v>1314621</v>
      </c>
      <c r="C240" s="127">
        <v>0</v>
      </c>
      <c r="D240" s="127">
        <v>0</v>
      </c>
    </row>
    <row r="241" spans="1:4" s="127" customFormat="1">
      <c r="A241" s="127" t="s">
        <v>251</v>
      </c>
      <c r="B241" s="128">
        <v>108054</v>
      </c>
      <c r="C241" s="127">
        <v>200</v>
      </c>
      <c r="D241" s="127">
        <v>0</v>
      </c>
    </row>
    <row r="242" spans="1:4" s="127" customFormat="1">
      <c r="A242" s="127" t="s">
        <v>252</v>
      </c>
      <c r="B242" s="128">
        <v>75014</v>
      </c>
      <c r="C242" s="127">
        <v>0</v>
      </c>
      <c r="D242" s="127">
        <v>0.27</v>
      </c>
    </row>
    <row r="243" spans="1:4" s="127" customFormat="1">
      <c r="A243" s="127" t="s">
        <v>253</v>
      </c>
      <c r="B243" s="128">
        <v>1330207</v>
      </c>
      <c r="C243" s="127">
        <v>700</v>
      </c>
      <c r="D243" s="127">
        <v>0</v>
      </c>
    </row>
    <row r="244" spans="1:4" s="127" customFormat="1">
      <c r="A244" s="127" t="s">
        <v>254</v>
      </c>
      <c r="B244" s="128">
        <v>7440622</v>
      </c>
      <c r="C244" s="127">
        <v>0</v>
      </c>
      <c r="D244" s="127">
        <v>0</v>
      </c>
    </row>
    <row r="245" spans="1:4" s="127" customFormat="1">
      <c r="B245" s="128"/>
      <c r="C245" s="128"/>
      <c r="D245" s="128"/>
    </row>
    <row r="246" spans="1:4" s="127" customFormat="1" ht="300">
      <c r="A246" s="138" t="s">
        <v>380</v>
      </c>
      <c r="B246" s="128"/>
      <c r="C246" s="128"/>
      <c r="D246" s="128"/>
    </row>
    <row r="247" spans="1:4">
      <c r="B247" s="3"/>
      <c r="C247" s="3"/>
      <c r="D247" s="3"/>
    </row>
    <row r="248" spans="1:4">
      <c r="B248" s="3"/>
      <c r="C248" s="3"/>
      <c r="D248" s="3"/>
    </row>
    <row r="249" spans="1:4">
      <c r="B249" s="3"/>
      <c r="C249" s="3"/>
      <c r="D249" s="3"/>
    </row>
    <row r="250" spans="1:4">
      <c r="B250" s="3"/>
      <c r="C250" s="3"/>
      <c r="D250" s="3"/>
    </row>
    <row r="251" spans="1:4">
      <c r="B251" s="3"/>
      <c r="C251" s="3"/>
      <c r="D251" s="3"/>
    </row>
    <row r="252" spans="1:4">
      <c r="B252" s="3"/>
      <c r="C252" s="3"/>
      <c r="D252" s="3"/>
    </row>
    <row r="253" spans="1:4">
      <c r="B253" s="3"/>
      <c r="C253" s="3"/>
      <c r="D253" s="3"/>
    </row>
    <row r="254" spans="1:4">
      <c r="B254" s="3"/>
      <c r="C254" s="3"/>
      <c r="D254" s="3"/>
    </row>
    <row r="255" spans="1:4">
      <c r="B255" s="3"/>
      <c r="C255" s="3"/>
      <c r="D255" s="3"/>
    </row>
    <row r="256" spans="1:4">
      <c r="B256" s="3"/>
      <c r="C256" s="3"/>
      <c r="D256" s="3"/>
    </row>
    <row r="257" spans="2:4">
      <c r="B257" s="3"/>
      <c r="C257" s="3"/>
      <c r="D257" s="3"/>
    </row>
    <row r="258" spans="2:4">
      <c r="B258" s="3"/>
      <c r="C258" s="3"/>
      <c r="D258" s="3"/>
    </row>
    <row r="259" spans="2:4">
      <c r="B259" s="3"/>
      <c r="C259" s="3"/>
      <c r="D259" s="3"/>
    </row>
    <row r="260" spans="2:4">
      <c r="B260" s="3"/>
      <c r="C260" s="3"/>
      <c r="D260" s="3"/>
    </row>
    <row r="261" spans="2:4">
      <c r="B261" s="3"/>
      <c r="C261" s="3"/>
      <c r="D261" s="3"/>
    </row>
    <row r="262" spans="2:4">
      <c r="B262" s="3"/>
      <c r="C262" s="3"/>
      <c r="D262" s="3"/>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A3690-28F5-49D4-B644-F282F77E2DFB}">
  <dimension ref="A1:C328"/>
  <sheetViews>
    <sheetView workbookViewId="0">
      <selection activeCell="I14" sqref="I14"/>
    </sheetView>
  </sheetViews>
  <sheetFormatPr defaultRowHeight="15"/>
  <sheetData>
    <row r="1" spans="1:3">
      <c r="A1" t="s">
        <v>381</v>
      </c>
      <c r="B1" t="s">
        <v>382</v>
      </c>
      <c r="C1" t="s">
        <v>383</v>
      </c>
    </row>
    <row r="2" spans="1:3">
      <c r="A2">
        <v>11</v>
      </c>
      <c r="B2" t="s">
        <v>384</v>
      </c>
      <c r="C2" t="s">
        <v>385</v>
      </c>
    </row>
    <row r="3" spans="1:3">
      <c r="A3">
        <v>40</v>
      </c>
      <c r="B3" t="s">
        <v>386</v>
      </c>
      <c r="C3" t="s">
        <v>387</v>
      </c>
    </row>
    <row r="4" spans="1:3">
      <c r="A4">
        <v>41</v>
      </c>
      <c r="B4" t="s">
        <v>115</v>
      </c>
      <c r="C4" t="s">
        <v>388</v>
      </c>
    </row>
    <row r="5" spans="1:3">
      <c r="A5">
        <v>58</v>
      </c>
      <c r="B5" t="s">
        <v>389</v>
      </c>
      <c r="C5" t="s">
        <v>390</v>
      </c>
    </row>
    <row r="6" spans="1:3">
      <c r="A6">
        <v>60</v>
      </c>
      <c r="B6" t="s">
        <v>391</v>
      </c>
      <c r="C6" t="s">
        <v>392</v>
      </c>
    </row>
    <row r="7" spans="1:3">
      <c r="A7">
        <v>62</v>
      </c>
      <c r="B7" t="s">
        <v>393</v>
      </c>
      <c r="C7" t="s">
        <v>394</v>
      </c>
    </row>
    <row r="8" spans="1:3">
      <c r="A8">
        <v>63</v>
      </c>
      <c r="B8" t="s">
        <v>395</v>
      </c>
      <c r="C8" t="s">
        <v>396</v>
      </c>
    </row>
    <row r="9" spans="1:3">
      <c r="A9">
        <v>71</v>
      </c>
      <c r="B9" t="s">
        <v>397</v>
      </c>
      <c r="C9" t="s">
        <v>398</v>
      </c>
    </row>
    <row r="10" spans="1:3">
      <c r="A10">
        <v>91</v>
      </c>
      <c r="B10" t="s">
        <v>399</v>
      </c>
      <c r="C10" t="s">
        <v>400</v>
      </c>
    </row>
    <row r="11" spans="1:3">
      <c r="A11">
        <v>93</v>
      </c>
      <c r="B11" t="s">
        <v>401</v>
      </c>
      <c r="C11" t="s">
        <v>402</v>
      </c>
    </row>
    <row r="12" spans="1:3">
      <c r="A12">
        <v>96</v>
      </c>
      <c r="B12" t="s">
        <v>403</v>
      </c>
      <c r="C12" t="s">
        <v>404</v>
      </c>
    </row>
    <row r="13" spans="1:3">
      <c r="A13">
        <v>99</v>
      </c>
      <c r="B13" t="s">
        <v>405</v>
      </c>
      <c r="C13" t="s">
        <v>406</v>
      </c>
    </row>
    <row r="14" spans="1:3">
      <c r="A14">
        <v>104</v>
      </c>
      <c r="B14" t="s">
        <v>407</v>
      </c>
      <c r="C14" t="s">
        <v>408</v>
      </c>
    </row>
    <row r="15" spans="1:3">
      <c r="A15">
        <v>105</v>
      </c>
      <c r="B15" t="s">
        <v>409</v>
      </c>
      <c r="C15" t="s">
        <v>410</v>
      </c>
    </row>
    <row r="16" spans="1:3">
      <c r="A16">
        <v>106</v>
      </c>
      <c r="B16" t="s">
        <v>411</v>
      </c>
      <c r="C16" t="s">
        <v>412</v>
      </c>
    </row>
    <row r="17" spans="1:3">
      <c r="A17">
        <v>107</v>
      </c>
      <c r="B17" t="s">
        <v>413</v>
      </c>
      <c r="C17" t="s">
        <v>414</v>
      </c>
    </row>
    <row r="18" spans="1:3">
      <c r="A18">
        <v>124</v>
      </c>
      <c r="B18" t="s">
        <v>415</v>
      </c>
      <c r="C18" t="s">
        <v>416</v>
      </c>
    </row>
    <row r="19" spans="1:3">
      <c r="A19">
        <v>125</v>
      </c>
      <c r="B19" t="s">
        <v>417</v>
      </c>
      <c r="C19" t="s">
        <v>418</v>
      </c>
    </row>
    <row r="20" spans="1:3">
      <c r="A20">
        <v>128</v>
      </c>
      <c r="B20" t="s">
        <v>419</v>
      </c>
      <c r="C20" t="s">
        <v>420</v>
      </c>
    </row>
    <row r="21" spans="1:3">
      <c r="A21">
        <v>147</v>
      </c>
      <c r="B21" t="s">
        <v>421</v>
      </c>
      <c r="C21" t="s">
        <v>422</v>
      </c>
    </row>
    <row r="22" spans="1:3">
      <c r="A22">
        <v>148</v>
      </c>
      <c r="B22" t="s">
        <v>423</v>
      </c>
      <c r="C22" t="s">
        <v>424</v>
      </c>
    </row>
    <row r="23" spans="1:3">
      <c r="A23">
        <v>154</v>
      </c>
      <c r="B23" t="s">
        <v>425</v>
      </c>
      <c r="C23" t="s">
        <v>426</v>
      </c>
    </row>
    <row r="24" spans="1:3">
      <c r="A24">
        <v>155</v>
      </c>
      <c r="B24" t="s">
        <v>427</v>
      </c>
      <c r="C24" t="s">
        <v>428</v>
      </c>
    </row>
    <row r="25" spans="1:3">
      <c r="A25">
        <v>156</v>
      </c>
      <c r="B25" t="s">
        <v>429</v>
      </c>
      <c r="C25" t="s">
        <v>430</v>
      </c>
    </row>
    <row r="26" spans="1:3">
      <c r="A26">
        <v>157</v>
      </c>
      <c r="B26" t="s">
        <v>431</v>
      </c>
      <c r="C26" t="s">
        <v>432</v>
      </c>
    </row>
    <row r="27" spans="1:3">
      <c r="A27">
        <v>159</v>
      </c>
      <c r="B27" t="s">
        <v>433</v>
      </c>
      <c r="C27" t="s">
        <v>434</v>
      </c>
    </row>
    <row r="28" spans="1:3">
      <c r="A28">
        <v>160</v>
      </c>
      <c r="B28" t="s">
        <v>435</v>
      </c>
      <c r="C28" t="s">
        <v>436</v>
      </c>
    </row>
    <row r="29" spans="1:3">
      <c r="A29">
        <v>169</v>
      </c>
      <c r="B29" t="s">
        <v>437</v>
      </c>
      <c r="C29" t="s">
        <v>438</v>
      </c>
    </row>
    <row r="30" spans="1:3">
      <c r="A30">
        <v>170</v>
      </c>
      <c r="B30" t="s">
        <v>439</v>
      </c>
      <c r="C30" t="s">
        <v>440</v>
      </c>
    </row>
    <row r="31" spans="1:3">
      <c r="A31">
        <v>172</v>
      </c>
      <c r="B31" t="s">
        <v>441</v>
      </c>
      <c r="C31" t="s">
        <v>442</v>
      </c>
    </row>
    <row r="32" spans="1:3">
      <c r="A32">
        <v>173</v>
      </c>
      <c r="B32" t="s">
        <v>443</v>
      </c>
      <c r="C32" t="s">
        <v>444</v>
      </c>
    </row>
    <row r="33" spans="1:3">
      <c r="A33">
        <v>178</v>
      </c>
      <c r="B33" t="s">
        <v>445</v>
      </c>
      <c r="C33" t="s">
        <v>446</v>
      </c>
    </row>
    <row r="34" spans="1:3">
      <c r="A34">
        <v>179</v>
      </c>
      <c r="B34" t="s">
        <v>447</v>
      </c>
      <c r="C34" t="s">
        <v>448</v>
      </c>
    </row>
    <row r="35" spans="1:3">
      <c r="A35">
        <v>180</v>
      </c>
      <c r="B35" t="s">
        <v>449</v>
      </c>
      <c r="C35" t="s">
        <v>450</v>
      </c>
    </row>
    <row r="36" spans="1:3">
      <c r="A36">
        <v>184</v>
      </c>
      <c r="B36" t="s">
        <v>451</v>
      </c>
      <c r="C36" t="s">
        <v>452</v>
      </c>
    </row>
    <row r="37" spans="1:3">
      <c r="A37">
        <v>192</v>
      </c>
      <c r="B37" t="s">
        <v>453</v>
      </c>
      <c r="C37" t="s">
        <v>454</v>
      </c>
    </row>
    <row r="38" spans="1:3">
      <c r="A38">
        <v>209</v>
      </c>
      <c r="B38" t="s">
        <v>455</v>
      </c>
      <c r="C38" t="s">
        <v>456</v>
      </c>
    </row>
    <row r="39" spans="1:3">
      <c r="A39">
        <v>210</v>
      </c>
      <c r="B39" t="s">
        <v>368</v>
      </c>
      <c r="C39" t="s">
        <v>457</v>
      </c>
    </row>
    <row r="40" spans="1:3">
      <c r="A40">
        <v>214</v>
      </c>
      <c r="B40" t="s">
        <v>225</v>
      </c>
      <c r="C40" t="s">
        <v>458</v>
      </c>
    </row>
    <row r="41" spans="1:3">
      <c r="A41">
        <v>215</v>
      </c>
      <c r="B41" t="s">
        <v>459</v>
      </c>
      <c r="C41" t="s">
        <v>460</v>
      </c>
    </row>
    <row r="42" spans="1:3">
      <c r="A42">
        <v>218</v>
      </c>
      <c r="B42" t="s">
        <v>461</v>
      </c>
      <c r="C42" t="s">
        <v>462</v>
      </c>
    </row>
    <row r="43" spans="1:3">
      <c r="A43">
        <v>219</v>
      </c>
      <c r="B43" t="s">
        <v>463</v>
      </c>
      <c r="C43" t="s">
        <v>464</v>
      </c>
    </row>
    <row r="44" spans="1:3">
      <c r="A44">
        <v>222</v>
      </c>
      <c r="B44" t="s">
        <v>465</v>
      </c>
      <c r="C44" t="s">
        <v>466</v>
      </c>
    </row>
    <row r="45" spans="1:3">
      <c r="A45">
        <v>263</v>
      </c>
      <c r="B45" t="s">
        <v>238</v>
      </c>
      <c r="C45" t="s">
        <v>467</v>
      </c>
    </row>
    <row r="46" spans="1:3">
      <c r="A46">
        <v>293</v>
      </c>
      <c r="B46" t="s">
        <v>244</v>
      </c>
      <c r="C46" t="s">
        <v>468</v>
      </c>
    </row>
    <row r="47" spans="1:3">
      <c r="A47">
        <v>294</v>
      </c>
      <c r="B47" t="s">
        <v>469</v>
      </c>
      <c r="C47" t="s">
        <v>470</v>
      </c>
    </row>
    <row r="48" spans="1:3">
      <c r="A48">
        <v>295</v>
      </c>
      <c r="B48" t="s">
        <v>247</v>
      </c>
      <c r="C48" t="s">
        <v>471</v>
      </c>
    </row>
    <row r="49" spans="1:3">
      <c r="A49">
        <v>307</v>
      </c>
      <c r="B49" t="s">
        <v>472</v>
      </c>
      <c r="C49" t="s">
        <v>473</v>
      </c>
    </row>
    <row r="50" spans="1:3">
      <c r="A50">
        <v>310</v>
      </c>
      <c r="B50" t="s">
        <v>474</v>
      </c>
      <c r="C50" t="s">
        <v>475</v>
      </c>
    </row>
    <row r="51" spans="1:3">
      <c r="A51">
        <v>312</v>
      </c>
      <c r="B51" t="s">
        <v>476</v>
      </c>
      <c r="C51" t="s">
        <v>477</v>
      </c>
    </row>
    <row r="52" spans="1:3">
      <c r="A52">
        <v>313</v>
      </c>
      <c r="B52" t="s">
        <v>478</v>
      </c>
      <c r="C52" t="s">
        <v>479</v>
      </c>
    </row>
    <row r="53" spans="1:3">
      <c r="A53">
        <v>314</v>
      </c>
      <c r="B53" t="s">
        <v>480</v>
      </c>
      <c r="C53" t="s">
        <v>481</v>
      </c>
    </row>
    <row r="54" spans="1:3">
      <c r="A54">
        <v>325</v>
      </c>
      <c r="B54" t="s">
        <v>185</v>
      </c>
      <c r="C54" t="s">
        <v>482</v>
      </c>
    </row>
    <row r="55" spans="1:3">
      <c r="A55">
        <v>326</v>
      </c>
      <c r="B55" t="s">
        <v>483</v>
      </c>
      <c r="C55" t="s">
        <v>484</v>
      </c>
    </row>
    <row r="56" spans="1:3">
      <c r="A56">
        <v>327</v>
      </c>
      <c r="B56" t="s">
        <v>485</v>
      </c>
      <c r="C56" t="s">
        <v>486</v>
      </c>
    </row>
    <row r="57" spans="1:3">
      <c r="A57">
        <v>328</v>
      </c>
      <c r="B57" t="s">
        <v>487</v>
      </c>
      <c r="C57" t="s">
        <v>488</v>
      </c>
    </row>
    <row r="58" spans="1:3">
      <c r="A58">
        <v>329</v>
      </c>
      <c r="B58" t="s">
        <v>489</v>
      </c>
      <c r="C58" t="s">
        <v>490</v>
      </c>
    </row>
    <row r="59" spans="1:3">
      <c r="A59">
        <v>330</v>
      </c>
      <c r="B59" t="s">
        <v>491</v>
      </c>
      <c r="C59" t="s">
        <v>492</v>
      </c>
    </row>
    <row r="60" spans="1:3">
      <c r="A60">
        <v>331</v>
      </c>
      <c r="B60" t="s">
        <v>493</v>
      </c>
      <c r="C60" t="s">
        <v>494</v>
      </c>
    </row>
    <row r="61" spans="1:3">
      <c r="A61">
        <v>332</v>
      </c>
      <c r="B61" t="s">
        <v>495</v>
      </c>
      <c r="C61" t="s">
        <v>496</v>
      </c>
    </row>
    <row r="62" spans="1:3">
      <c r="A62">
        <v>333</v>
      </c>
      <c r="B62" t="s">
        <v>162</v>
      </c>
      <c r="C62" t="s">
        <v>497</v>
      </c>
    </row>
    <row r="63" spans="1:3">
      <c r="A63">
        <v>334</v>
      </c>
      <c r="B63" t="s">
        <v>498</v>
      </c>
      <c r="C63" t="s">
        <v>499</v>
      </c>
    </row>
    <row r="64" spans="1:3">
      <c r="A64">
        <v>335</v>
      </c>
      <c r="B64" t="s">
        <v>102</v>
      </c>
      <c r="C64" t="s">
        <v>500</v>
      </c>
    </row>
    <row r="65" spans="1:3">
      <c r="A65">
        <v>348</v>
      </c>
      <c r="B65" t="s">
        <v>501</v>
      </c>
      <c r="C65" t="s">
        <v>502</v>
      </c>
    </row>
    <row r="66" spans="1:3">
      <c r="A66">
        <v>353</v>
      </c>
      <c r="B66" t="s">
        <v>107</v>
      </c>
      <c r="C66" t="s">
        <v>503</v>
      </c>
    </row>
    <row r="67" spans="1:3">
      <c r="A67">
        <v>354</v>
      </c>
      <c r="B67" t="s">
        <v>108</v>
      </c>
      <c r="C67" t="s">
        <v>504</v>
      </c>
    </row>
    <row r="68" spans="1:3">
      <c r="A68">
        <v>355</v>
      </c>
      <c r="B68" t="s">
        <v>505</v>
      </c>
      <c r="C68" t="s">
        <v>506</v>
      </c>
    </row>
    <row r="69" spans="1:3">
      <c r="A69">
        <v>358</v>
      </c>
      <c r="B69" t="s">
        <v>507</v>
      </c>
      <c r="C69" t="s">
        <v>508</v>
      </c>
    </row>
    <row r="70" spans="1:3">
      <c r="A70">
        <v>359</v>
      </c>
      <c r="B70" t="s">
        <v>509</v>
      </c>
      <c r="C70" t="s">
        <v>510</v>
      </c>
    </row>
    <row r="71" spans="1:3">
      <c r="A71">
        <v>360</v>
      </c>
      <c r="B71" t="s">
        <v>511</v>
      </c>
      <c r="C71" t="s">
        <v>512</v>
      </c>
    </row>
    <row r="72" spans="1:3">
      <c r="A72">
        <v>370</v>
      </c>
      <c r="B72" t="s">
        <v>513</v>
      </c>
      <c r="C72" t="s">
        <v>514</v>
      </c>
    </row>
    <row r="73" spans="1:3">
      <c r="A73">
        <v>384</v>
      </c>
      <c r="B73" t="s">
        <v>515</v>
      </c>
      <c r="C73" t="s">
        <v>516</v>
      </c>
    </row>
    <row r="74" spans="1:3">
      <c r="A74">
        <v>385</v>
      </c>
      <c r="B74" t="s">
        <v>517</v>
      </c>
      <c r="C74" t="s">
        <v>518</v>
      </c>
    </row>
    <row r="75" spans="1:3">
      <c r="A75">
        <v>386</v>
      </c>
      <c r="B75" t="s">
        <v>212</v>
      </c>
      <c r="C75" t="s">
        <v>519</v>
      </c>
    </row>
    <row r="76" spans="1:3">
      <c r="A76">
        <v>387</v>
      </c>
      <c r="B76" t="s">
        <v>520</v>
      </c>
      <c r="C76" t="s">
        <v>521</v>
      </c>
    </row>
    <row r="77" spans="1:3">
      <c r="A77">
        <v>390</v>
      </c>
      <c r="B77" t="s">
        <v>137</v>
      </c>
      <c r="C77" t="s">
        <v>522</v>
      </c>
    </row>
    <row r="78" spans="1:3">
      <c r="A78">
        <v>393</v>
      </c>
      <c r="B78" t="s">
        <v>523</v>
      </c>
      <c r="C78" t="s">
        <v>524</v>
      </c>
    </row>
    <row r="79" spans="1:3">
      <c r="A79">
        <v>396</v>
      </c>
      <c r="B79" t="s">
        <v>525</v>
      </c>
      <c r="C79" t="s">
        <v>526</v>
      </c>
    </row>
    <row r="80" spans="1:3">
      <c r="A80">
        <v>397</v>
      </c>
      <c r="B80" t="s">
        <v>527</v>
      </c>
      <c r="C80" t="s">
        <v>528</v>
      </c>
    </row>
    <row r="81" spans="1:3">
      <c r="A81">
        <v>399</v>
      </c>
      <c r="B81" t="s">
        <v>251</v>
      </c>
      <c r="C81" t="s">
        <v>529</v>
      </c>
    </row>
    <row r="82" spans="1:3">
      <c r="A82">
        <v>416</v>
      </c>
      <c r="B82" t="s">
        <v>530</v>
      </c>
      <c r="C82" t="s">
        <v>531</v>
      </c>
    </row>
    <row r="83" spans="1:3">
      <c r="A83">
        <v>417</v>
      </c>
      <c r="B83" t="s">
        <v>532</v>
      </c>
      <c r="C83" t="s">
        <v>533</v>
      </c>
    </row>
    <row r="84" spans="1:3">
      <c r="A84">
        <v>420</v>
      </c>
      <c r="B84" t="s">
        <v>534</v>
      </c>
      <c r="C84" t="s">
        <v>535</v>
      </c>
    </row>
    <row r="85" spans="1:3">
      <c r="A85">
        <v>421</v>
      </c>
      <c r="B85" t="s">
        <v>536</v>
      </c>
      <c r="C85" t="s">
        <v>537</v>
      </c>
    </row>
    <row r="86" spans="1:3">
      <c r="A86">
        <v>422</v>
      </c>
      <c r="B86" t="s">
        <v>538</v>
      </c>
      <c r="C86" t="s">
        <v>539</v>
      </c>
    </row>
    <row r="87" spans="1:3">
      <c r="A87">
        <v>436</v>
      </c>
      <c r="B87" t="s">
        <v>540</v>
      </c>
      <c r="C87" t="s">
        <v>541</v>
      </c>
    </row>
    <row r="88" spans="1:3">
      <c r="A88">
        <v>449</v>
      </c>
      <c r="B88" t="s">
        <v>542</v>
      </c>
      <c r="C88" t="s">
        <v>543</v>
      </c>
    </row>
    <row r="89" spans="1:3">
      <c r="A89">
        <v>450</v>
      </c>
      <c r="B89" t="s">
        <v>544</v>
      </c>
      <c r="C89">
        <v>50000</v>
      </c>
    </row>
    <row r="90" spans="1:3">
      <c r="A90">
        <v>454</v>
      </c>
      <c r="B90" t="s">
        <v>545</v>
      </c>
      <c r="C90" t="s">
        <v>546</v>
      </c>
    </row>
    <row r="91" spans="1:3">
      <c r="A91">
        <v>455</v>
      </c>
      <c r="B91" t="s">
        <v>547</v>
      </c>
      <c r="C91" t="s">
        <v>548</v>
      </c>
    </row>
    <row r="92" spans="1:3">
      <c r="A92">
        <v>456</v>
      </c>
      <c r="B92" t="s">
        <v>549</v>
      </c>
      <c r="C92" t="s">
        <v>550</v>
      </c>
    </row>
    <row r="93" spans="1:3">
      <c r="A93">
        <v>457</v>
      </c>
      <c r="B93" t="s">
        <v>551</v>
      </c>
      <c r="C93" t="s">
        <v>552</v>
      </c>
    </row>
    <row r="94" spans="1:3">
      <c r="A94">
        <v>458</v>
      </c>
      <c r="B94" t="s">
        <v>553</v>
      </c>
      <c r="C94" t="s">
        <v>554</v>
      </c>
    </row>
    <row r="95" spans="1:3">
      <c r="A95">
        <v>460</v>
      </c>
      <c r="B95" t="s">
        <v>555</v>
      </c>
      <c r="C95" t="s">
        <v>556</v>
      </c>
    </row>
    <row r="96" spans="1:3">
      <c r="A96">
        <v>480</v>
      </c>
      <c r="B96" t="s">
        <v>557</v>
      </c>
      <c r="C96" t="s">
        <v>558</v>
      </c>
    </row>
    <row r="97" spans="1:3">
      <c r="A97">
        <v>484</v>
      </c>
      <c r="B97" t="s">
        <v>559</v>
      </c>
      <c r="C97" t="s">
        <v>560</v>
      </c>
    </row>
    <row r="98" spans="1:3">
      <c r="A98">
        <v>485</v>
      </c>
      <c r="B98" t="s">
        <v>156</v>
      </c>
      <c r="C98" t="s">
        <v>561</v>
      </c>
    </row>
    <row r="99" spans="1:3">
      <c r="A99">
        <v>487</v>
      </c>
      <c r="B99" t="s">
        <v>562</v>
      </c>
      <c r="C99" t="s">
        <v>563</v>
      </c>
    </row>
    <row r="100" spans="1:3">
      <c r="A100">
        <v>488</v>
      </c>
      <c r="B100" t="s">
        <v>234</v>
      </c>
      <c r="C100" t="s">
        <v>564</v>
      </c>
    </row>
    <row r="101" spans="1:3">
      <c r="A101">
        <v>491</v>
      </c>
      <c r="B101" t="s">
        <v>565</v>
      </c>
      <c r="C101" t="s">
        <v>566</v>
      </c>
    </row>
    <row r="102" spans="1:3">
      <c r="A102">
        <v>492</v>
      </c>
      <c r="B102" t="s">
        <v>567</v>
      </c>
      <c r="C102" t="s">
        <v>434</v>
      </c>
    </row>
    <row r="103" spans="1:3">
      <c r="A103">
        <v>501</v>
      </c>
      <c r="B103" t="s">
        <v>568</v>
      </c>
      <c r="C103" t="s">
        <v>569</v>
      </c>
    </row>
    <row r="104" spans="1:3">
      <c r="A104">
        <v>508</v>
      </c>
      <c r="B104" t="s">
        <v>570</v>
      </c>
      <c r="C104" t="s">
        <v>571</v>
      </c>
    </row>
    <row r="105" spans="1:3">
      <c r="A105">
        <v>512</v>
      </c>
      <c r="B105" t="s">
        <v>104</v>
      </c>
      <c r="C105" t="s">
        <v>572</v>
      </c>
    </row>
    <row r="106" spans="1:3">
      <c r="A106">
        <v>513</v>
      </c>
      <c r="B106" t="s">
        <v>573</v>
      </c>
      <c r="C106" t="s">
        <v>574</v>
      </c>
    </row>
    <row r="107" spans="1:3">
      <c r="A107">
        <v>514</v>
      </c>
      <c r="B107" t="s">
        <v>575</v>
      </c>
      <c r="C107" t="s">
        <v>576</v>
      </c>
    </row>
    <row r="108" spans="1:3">
      <c r="A108">
        <v>515</v>
      </c>
      <c r="B108" t="s">
        <v>161</v>
      </c>
      <c r="C108" t="s">
        <v>577</v>
      </c>
    </row>
    <row r="109" spans="1:3">
      <c r="A109">
        <v>516</v>
      </c>
      <c r="B109" t="s">
        <v>578</v>
      </c>
      <c r="C109" t="s">
        <v>579</v>
      </c>
    </row>
    <row r="110" spans="1:3">
      <c r="A110">
        <v>517</v>
      </c>
      <c r="B110" t="s">
        <v>580</v>
      </c>
      <c r="C110" t="s">
        <v>581</v>
      </c>
    </row>
    <row r="111" spans="1:3">
      <c r="A111">
        <v>518</v>
      </c>
      <c r="B111" t="s">
        <v>252</v>
      </c>
      <c r="C111" t="s">
        <v>582</v>
      </c>
    </row>
    <row r="112" spans="1:3">
      <c r="A112">
        <v>519</v>
      </c>
      <c r="B112" t="s">
        <v>173</v>
      </c>
      <c r="C112" t="s">
        <v>583</v>
      </c>
    </row>
    <row r="113" spans="1:3">
      <c r="A113">
        <v>520</v>
      </c>
      <c r="B113" t="s">
        <v>134</v>
      </c>
      <c r="C113" t="s">
        <v>398</v>
      </c>
    </row>
    <row r="114" spans="1:3">
      <c r="A114">
        <v>521</v>
      </c>
      <c r="B114" t="s">
        <v>584</v>
      </c>
      <c r="C114" t="s">
        <v>585</v>
      </c>
    </row>
    <row r="115" spans="1:3">
      <c r="A115">
        <v>522</v>
      </c>
      <c r="B115" t="s">
        <v>586</v>
      </c>
      <c r="C115" t="s">
        <v>587</v>
      </c>
    </row>
    <row r="116" spans="1:3">
      <c r="A116">
        <v>523</v>
      </c>
      <c r="B116" t="s">
        <v>588</v>
      </c>
      <c r="C116" t="s">
        <v>589</v>
      </c>
    </row>
    <row r="117" spans="1:3">
      <c r="A117">
        <v>524</v>
      </c>
      <c r="B117" t="s">
        <v>590</v>
      </c>
      <c r="C117" t="s">
        <v>591</v>
      </c>
    </row>
    <row r="118" spans="1:3">
      <c r="A118">
        <v>525</v>
      </c>
      <c r="B118" t="s">
        <v>592</v>
      </c>
      <c r="C118" t="s">
        <v>593</v>
      </c>
    </row>
    <row r="119" spans="1:3">
      <c r="A119">
        <v>526</v>
      </c>
      <c r="B119" t="s">
        <v>594</v>
      </c>
      <c r="C119">
        <v>1075</v>
      </c>
    </row>
    <row r="120" spans="1:3">
      <c r="A120">
        <v>528</v>
      </c>
      <c r="B120" t="s">
        <v>595</v>
      </c>
      <c r="C120" t="s">
        <v>596</v>
      </c>
    </row>
    <row r="121" spans="1:3">
      <c r="A121">
        <v>531</v>
      </c>
      <c r="B121" t="s">
        <v>597</v>
      </c>
      <c r="C121" t="s">
        <v>598</v>
      </c>
    </row>
    <row r="122" spans="1:3">
      <c r="A122">
        <v>532</v>
      </c>
      <c r="B122" t="s">
        <v>599</v>
      </c>
      <c r="C122" t="s">
        <v>600</v>
      </c>
    </row>
    <row r="123" spans="1:3">
      <c r="A123">
        <v>534</v>
      </c>
      <c r="B123" t="s">
        <v>601</v>
      </c>
      <c r="C123" t="s">
        <v>602</v>
      </c>
    </row>
    <row r="124" spans="1:3">
      <c r="A124">
        <v>536</v>
      </c>
      <c r="B124" t="s">
        <v>603</v>
      </c>
      <c r="C124" t="s">
        <v>604</v>
      </c>
    </row>
    <row r="125" spans="1:3">
      <c r="A125">
        <v>542</v>
      </c>
      <c r="B125" t="s">
        <v>605</v>
      </c>
      <c r="C125" t="s">
        <v>606</v>
      </c>
    </row>
    <row r="126" spans="1:3">
      <c r="A126">
        <v>546</v>
      </c>
      <c r="B126" t="s">
        <v>607</v>
      </c>
      <c r="C126" t="s">
        <v>608</v>
      </c>
    </row>
    <row r="127" spans="1:3">
      <c r="A127">
        <v>547</v>
      </c>
      <c r="B127" t="s">
        <v>609</v>
      </c>
      <c r="C127" t="s">
        <v>610</v>
      </c>
    </row>
    <row r="128" spans="1:3">
      <c r="A128">
        <v>548</v>
      </c>
      <c r="B128" t="s">
        <v>611</v>
      </c>
      <c r="C128" t="s">
        <v>612</v>
      </c>
    </row>
    <row r="129" spans="1:3">
      <c r="A129">
        <v>551</v>
      </c>
      <c r="B129" t="s">
        <v>613</v>
      </c>
      <c r="C129">
        <v>1110</v>
      </c>
    </row>
    <row r="130" spans="1:3">
      <c r="A130">
        <v>553</v>
      </c>
      <c r="B130" t="s">
        <v>614</v>
      </c>
      <c r="C130" t="s">
        <v>615</v>
      </c>
    </row>
    <row r="131" spans="1:3">
      <c r="A131">
        <v>558</v>
      </c>
      <c r="B131" t="s">
        <v>616</v>
      </c>
      <c r="C131" t="s">
        <v>558</v>
      </c>
    </row>
    <row r="132" spans="1:3">
      <c r="A132">
        <v>561</v>
      </c>
      <c r="B132" t="s">
        <v>617</v>
      </c>
      <c r="C132" t="s">
        <v>618</v>
      </c>
    </row>
    <row r="133" spans="1:3">
      <c r="A133">
        <v>564</v>
      </c>
      <c r="B133" t="s">
        <v>232</v>
      </c>
      <c r="C133" t="s">
        <v>619</v>
      </c>
    </row>
    <row r="134" spans="1:3">
      <c r="A134">
        <v>565</v>
      </c>
      <c r="B134" t="s">
        <v>39</v>
      </c>
      <c r="C134" t="s">
        <v>470</v>
      </c>
    </row>
    <row r="135" spans="1:3">
      <c r="A135">
        <v>571</v>
      </c>
      <c r="B135" t="s">
        <v>620</v>
      </c>
      <c r="C135" t="s">
        <v>621</v>
      </c>
    </row>
    <row r="136" spans="1:3">
      <c r="A136">
        <v>573</v>
      </c>
      <c r="B136" t="s">
        <v>622</v>
      </c>
      <c r="C136" t="s">
        <v>623</v>
      </c>
    </row>
    <row r="137" spans="1:3">
      <c r="A137">
        <v>576</v>
      </c>
      <c r="B137" t="s">
        <v>624</v>
      </c>
      <c r="C137" t="s">
        <v>625</v>
      </c>
    </row>
    <row r="138" spans="1:3">
      <c r="A138">
        <v>578</v>
      </c>
      <c r="B138" t="s">
        <v>626</v>
      </c>
      <c r="C138" t="s">
        <v>627</v>
      </c>
    </row>
    <row r="139" spans="1:3">
      <c r="A139">
        <v>579</v>
      </c>
      <c r="B139" t="s">
        <v>628</v>
      </c>
      <c r="C139" t="s">
        <v>629</v>
      </c>
    </row>
    <row r="140" spans="1:3">
      <c r="A140">
        <v>582</v>
      </c>
      <c r="B140" t="s">
        <v>630</v>
      </c>
      <c r="C140" t="s">
        <v>631</v>
      </c>
    </row>
    <row r="141" spans="1:3">
      <c r="A141">
        <v>587</v>
      </c>
      <c r="B141" t="s">
        <v>632</v>
      </c>
      <c r="C141" t="s">
        <v>633</v>
      </c>
    </row>
    <row r="142" spans="1:3">
      <c r="A142">
        <v>601</v>
      </c>
      <c r="B142" t="s">
        <v>634</v>
      </c>
      <c r="C142" t="s">
        <v>635</v>
      </c>
    </row>
    <row r="143" spans="1:3">
      <c r="A143">
        <v>602</v>
      </c>
      <c r="B143" t="s">
        <v>636</v>
      </c>
      <c r="C143" t="s">
        <v>637</v>
      </c>
    </row>
    <row r="144" spans="1:3">
      <c r="A144">
        <v>604</v>
      </c>
      <c r="B144" t="s">
        <v>638</v>
      </c>
      <c r="C144" t="s">
        <v>639</v>
      </c>
    </row>
    <row r="145" spans="1:3">
      <c r="A145">
        <v>628</v>
      </c>
      <c r="B145" t="s">
        <v>640</v>
      </c>
      <c r="C145" t="s">
        <v>641</v>
      </c>
    </row>
    <row r="146" spans="1:3">
      <c r="A146">
        <v>629</v>
      </c>
      <c r="B146" t="s">
        <v>642</v>
      </c>
      <c r="C146" t="s">
        <v>643</v>
      </c>
    </row>
    <row r="147" spans="1:3">
      <c r="A147">
        <v>630</v>
      </c>
      <c r="B147" t="s">
        <v>644</v>
      </c>
      <c r="C147" t="s">
        <v>645</v>
      </c>
    </row>
    <row r="148" spans="1:3">
      <c r="A148">
        <v>631</v>
      </c>
      <c r="B148" t="s">
        <v>646</v>
      </c>
      <c r="C148" t="s">
        <v>647</v>
      </c>
    </row>
    <row r="149" spans="1:3">
      <c r="A149">
        <v>632</v>
      </c>
      <c r="B149" t="s">
        <v>648</v>
      </c>
      <c r="C149" t="s">
        <v>649</v>
      </c>
    </row>
    <row r="150" spans="1:3">
      <c r="A150">
        <v>633</v>
      </c>
      <c r="B150" t="s">
        <v>650</v>
      </c>
      <c r="C150" t="s">
        <v>651</v>
      </c>
    </row>
    <row r="151" spans="1:3">
      <c r="A151">
        <v>661</v>
      </c>
      <c r="B151" t="s">
        <v>652</v>
      </c>
      <c r="C151" t="s">
        <v>653</v>
      </c>
    </row>
    <row r="152" spans="1:3">
      <c r="A152">
        <v>663</v>
      </c>
      <c r="B152" t="s">
        <v>654</v>
      </c>
      <c r="C152" t="s">
        <v>655</v>
      </c>
    </row>
    <row r="153" spans="1:3">
      <c r="A153">
        <v>664</v>
      </c>
      <c r="B153" t="s">
        <v>656</v>
      </c>
      <c r="C153" t="s">
        <v>657</v>
      </c>
    </row>
    <row r="154" spans="1:3">
      <c r="A154">
        <v>668</v>
      </c>
      <c r="B154" t="s">
        <v>658</v>
      </c>
      <c r="C154" t="s">
        <v>659</v>
      </c>
    </row>
    <row r="155" spans="1:3">
      <c r="A155">
        <v>670</v>
      </c>
      <c r="B155" t="s">
        <v>660</v>
      </c>
      <c r="C155">
        <v>8983</v>
      </c>
    </row>
    <row r="156" spans="1:3">
      <c r="A156">
        <v>671</v>
      </c>
      <c r="B156" t="s">
        <v>661</v>
      </c>
      <c r="C156" t="s">
        <v>662</v>
      </c>
    </row>
    <row r="157" spans="1:3">
      <c r="A157">
        <v>673</v>
      </c>
      <c r="B157" t="s">
        <v>663</v>
      </c>
      <c r="C157" t="s">
        <v>664</v>
      </c>
    </row>
    <row r="158" spans="1:3">
      <c r="A158">
        <v>674</v>
      </c>
      <c r="B158" t="s">
        <v>665</v>
      </c>
      <c r="C158" t="s">
        <v>666</v>
      </c>
    </row>
    <row r="159" spans="1:3">
      <c r="A159">
        <v>678</v>
      </c>
      <c r="B159" t="s">
        <v>667</v>
      </c>
      <c r="C159" t="s">
        <v>668</v>
      </c>
    </row>
    <row r="160" spans="1:3">
      <c r="A160">
        <v>684</v>
      </c>
      <c r="B160" t="s">
        <v>669</v>
      </c>
      <c r="C160" t="s">
        <v>434</v>
      </c>
    </row>
    <row r="161" spans="1:3">
      <c r="A161">
        <v>686</v>
      </c>
      <c r="B161" t="s">
        <v>670</v>
      </c>
      <c r="C161" t="s">
        <v>671</v>
      </c>
    </row>
    <row r="162" spans="1:3">
      <c r="A162">
        <v>688</v>
      </c>
      <c r="B162" t="s">
        <v>672</v>
      </c>
      <c r="C162" t="s">
        <v>673</v>
      </c>
    </row>
    <row r="163" spans="1:3">
      <c r="A163">
        <v>690</v>
      </c>
      <c r="B163" t="s">
        <v>674</v>
      </c>
      <c r="C163" t="s">
        <v>675</v>
      </c>
    </row>
    <row r="164" spans="1:3">
      <c r="A164">
        <v>691</v>
      </c>
      <c r="B164" t="s">
        <v>676</v>
      </c>
      <c r="C164" t="s">
        <v>677</v>
      </c>
    </row>
    <row r="165" spans="1:3">
      <c r="A165">
        <v>692</v>
      </c>
      <c r="B165" t="s">
        <v>678</v>
      </c>
      <c r="C165" t="s">
        <v>679</v>
      </c>
    </row>
    <row r="166" spans="1:3">
      <c r="A166">
        <v>693</v>
      </c>
      <c r="B166" t="s">
        <v>678</v>
      </c>
      <c r="C166" t="s">
        <v>679</v>
      </c>
    </row>
    <row r="167" spans="1:3">
      <c r="A167">
        <v>696</v>
      </c>
      <c r="B167" t="s">
        <v>116</v>
      </c>
      <c r="C167" t="s">
        <v>680</v>
      </c>
    </row>
    <row r="168" spans="1:3">
      <c r="A168">
        <v>697</v>
      </c>
      <c r="B168" t="s">
        <v>105</v>
      </c>
      <c r="C168" t="s">
        <v>681</v>
      </c>
    </row>
    <row r="169" spans="1:3">
      <c r="A169">
        <v>699</v>
      </c>
      <c r="B169" t="s">
        <v>682</v>
      </c>
      <c r="C169" t="s">
        <v>683</v>
      </c>
    </row>
    <row r="170" spans="1:3">
      <c r="A170">
        <v>700</v>
      </c>
      <c r="B170" t="s">
        <v>684</v>
      </c>
      <c r="C170" t="s">
        <v>685</v>
      </c>
    </row>
    <row r="171" spans="1:3">
      <c r="A171">
        <v>701</v>
      </c>
      <c r="B171" t="s">
        <v>686</v>
      </c>
      <c r="C171" t="s">
        <v>687</v>
      </c>
    </row>
    <row r="172" spans="1:3">
      <c r="A172">
        <v>703</v>
      </c>
      <c r="B172" t="s">
        <v>688</v>
      </c>
      <c r="C172" t="s">
        <v>689</v>
      </c>
    </row>
    <row r="173" spans="1:3">
      <c r="A173">
        <v>705</v>
      </c>
      <c r="B173" t="s">
        <v>690</v>
      </c>
      <c r="C173" t="s">
        <v>691</v>
      </c>
    </row>
    <row r="174" spans="1:3">
      <c r="A174">
        <v>706</v>
      </c>
      <c r="B174" t="s">
        <v>692</v>
      </c>
      <c r="C174" t="s">
        <v>693</v>
      </c>
    </row>
    <row r="175" spans="1:3">
      <c r="A175">
        <v>709</v>
      </c>
      <c r="B175" t="s">
        <v>694</v>
      </c>
      <c r="C175" t="s">
        <v>695</v>
      </c>
    </row>
    <row r="176" spans="1:3">
      <c r="A176">
        <v>723</v>
      </c>
      <c r="B176" t="s">
        <v>696</v>
      </c>
      <c r="C176" t="s">
        <v>697</v>
      </c>
    </row>
    <row r="177" spans="1:3">
      <c r="A177">
        <v>725</v>
      </c>
      <c r="B177" t="s">
        <v>698</v>
      </c>
      <c r="C177" t="s">
        <v>699</v>
      </c>
    </row>
    <row r="178" spans="1:3">
      <c r="A178">
        <v>726</v>
      </c>
      <c r="B178" t="s">
        <v>700</v>
      </c>
      <c r="C178" t="s">
        <v>701</v>
      </c>
    </row>
    <row r="179" spans="1:3">
      <c r="A179">
        <v>729</v>
      </c>
      <c r="B179" t="s">
        <v>702</v>
      </c>
      <c r="C179" t="s">
        <v>703</v>
      </c>
    </row>
    <row r="180" spans="1:3">
      <c r="A180">
        <v>730</v>
      </c>
      <c r="B180" t="s">
        <v>704</v>
      </c>
      <c r="C180" t="s">
        <v>705</v>
      </c>
    </row>
    <row r="181" spans="1:3">
      <c r="A181">
        <v>732</v>
      </c>
      <c r="B181" t="s">
        <v>706</v>
      </c>
      <c r="C181" t="s">
        <v>707</v>
      </c>
    </row>
    <row r="182" spans="1:3">
      <c r="A182">
        <v>733</v>
      </c>
      <c r="B182" t="s">
        <v>708</v>
      </c>
      <c r="C182" t="s">
        <v>671</v>
      </c>
    </row>
    <row r="183" spans="1:3">
      <c r="A183">
        <v>734</v>
      </c>
      <c r="B183" t="s">
        <v>709</v>
      </c>
      <c r="C183" t="s">
        <v>710</v>
      </c>
    </row>
    <row r="184" spans="1:3">
      <c r="A184">
        <v>739</v>
      </c>
      <c r="B184" t="s">
        <v>711</v>
      </c>
      <c r="C184" t="s">
        <v>712</v>
      </c>
    </row>
    <row r="185" spans="1:3">
      <c r="A185">
        <v>740</v>
      </c>
      <c r="B185" t="s">
        <v>713</v>
      </c>
      <c r="C185" t="s">
        <v>714</v>
      </c>
    </row>
    <row r="186" spans="1:3">
      <c r="A186">
        <v>744</v>
      </c>
      <c r="B186" t="s">
        <v>715</v>
      </c>
      <c r="C186" t="s">
        <v>716</v>
      </c>
    </row>
    <row r="187" spans="1:3">
      <c r="A187">
        <v>745</v>
      </c>
      <c r="B187" t="s">
        <v>717</v>
      </c>
      <c r="C187" t="s">
        <v>718</v>
      </c>
    </row>
    <row r="188" spans="1:3">
      <c r="A188">
        <v>746</v>
      </c>
      <c r="B188" t="s">
        <v>719</v>
      </c>
      <c r="C188" t="s">
        <v>720</v>
      </c>
    </row>
    <row r="189" spans="1:3">
      <c r="A189">
        <v>747</v>
      </c>
      <c r="B189" t="s">
        <v>721</v>
      </c>
      <c r="C189" t="s">
        <v>722</v>
      </c>
    </row>
    <row r="190" spans="1:3">
      <c r="A190">
        <v>752</v>
      </c>
      <c r="B190" t="s">
        <v>723</v>
      </c>
      <c r="C190" t="s">
        <v>724</v>
      </c>
    </row>
    <row r="191" spans="1:3">
      <c r="A191">
        <v>760</v>
      </c>
      <c r="B191" t="s">
        <v>725</v>
      </c>
      <c r="C191" t="s">
        <v>726</v>
      </c>
    </row>
    <row r="192" spans="1:3">
      <c r="A192">
        <v>761</v>
      </c>
      <c r="B192" t="s">
        <v>727</v>
      </c>
      <c r="C192" t="s">
        <v>728</v>
      </c>
    </row>
    <row r="193" spans="1:3">
      <c r="A193">
        <v>762</v>
      </c>
      <c r="B193" t="s">
        <v>729</v>
      </c>
      <c r="C193" t="s">
        <v>730</v>
      </c>
    </row>
    <row r="194" spans="1:3">
      <c r="A194">
        <v>763</v>
      </c>
      <c r="B194" t="s">
        <v>731</v>
      </c>
      <c r="C194" t="s">
        <v>732</v>
      </c>
    </row>
    <row r="195" spans="1:3">
      <c r="A195">
        <v>764</v>
      </c>
      <c r="B195" t="s">
        <v>733</v>
      </c>
      <c r="C195" t="s">
        <v>734</v>
      </c>
    </row>
    <row r="196" spans="1:3">
      <c r="A196">
        <v>766</v>
      </c>
      <c r="B196" t="s">
        <v>735</v>
      </c>
      <c r="C196" t="s">
        <v>736</v>
      </c>
    </row>
    <row r="197" spans="1:3">
      <c r="A197">
        <v>767</v>
      </c>
      <c r="B197" t="s">
        <v>737</v>
      </c>
      <c r="C197" t="s">
        <v>738</v>
      </c>
    </row>
    <row r="198" spans="1:3">
      <c r="A198">
        <v>768</v>
      </c>
      <c r="B198" t="s">
        <v>739</v>
      </c>
      <c r="C198" t="s">
        <v>740</v>
      </c>
    </row>
    <row r="199" spans="1:3">
      <c r="A199">
        <v>769</v>
      </c>
      <c r="B199" t="s">
        <v>103</v>
      </c>
      <c r="C199" t="s">
        <v>741</v>
      </c>
    </row>
    <row r="200" spans="1:3">
      <c r="A200">
        <v>770</v>
      </c>
      <c r="B200" t="s">
        <v>110</v>
      </c>
      <c r="C200" t="s">
        <v>742</v>
      </c>
    </row>
    <row r="201" spans="1:3">
      <c r="A201">
        <v>771</v>
      </c>
      <c r="B201" t="s">
        <v>743</v>
      </c>
      <c r="C201" t="s">
        <v>744</v>
      </c>
    </row>
    <row r="202" spans="1:3">
      <c r="A202">
        <v>772</v>
      </c>
      <c r="B202" t="s">
        <v>745</v>
      </c>
      <c r="C202" t="s">
        <v>746</v>
      </c>
    </row>
    <row r="203" spans="1:3">
      <c r="A203">
        <v>773</v>
      </c>
      <c r="B203" t="s">
        <v>747</v>
      </c>
      <c r="C203" t="s">
        <v>748</v>
      </c>
    </row>
    <row r="204" spans="1:3">
      <c r="A204">
        <v>774</v>
      </c>
      <c r="B204" t="s">
        <v>749</v>
      </c>
      <c r="C204" t="s">
        <v>750</v>
      </c>
    </row>
    <row r="205" spans="1:3">
      <c r="A205">
        <v>775</v>
      </c>
      <c r="B205" t="s">
        <v>751</v>
      </c>
      <c r="C205" t="s">
        <v>752</v>
      </c>
    </row>
    <row r="206" spans="1:3">
      <c r="A206">
        <v>776</v>
      </c>
      <c r="B206" t="s">
        <v>753</v>
      </c>
      <c r="C206" t="s">
        <v>754</v>
      </c>
    </row>
    <row r="207" spans="1:3">
      <c r="A207">
        <v>777</v>
      </c>
      <c r="B207" t="s">
        <v>755</v>
      </c>
      <c r="C207" t="s">
        <v>756</v>
      </c>
    </row>
    <row r="208" spans="1:3">
      <c r="A208">
        <v>778</v>
      </c>
      <c r="B208" t="s">
        <v>757</v>
      </c>
      <c r="C208" t="s">
        <v>758</v>
      </c>
    </row>
    <row r="209" spans="1:3">
      <c r="A209">
        <v>780</v>
      </c>
      <c r="B209" t="s">
        <v>759</v>
      </c>
      <c r="C209" t="s">
        <v>760</v>
      </c>
    </row>
    <row r="210" spans="1:3">
      <c r="A210">
        <v>781</v>
      </c>
      <c r="B210" t="s">
        <v>761</v>
      </c>
      <c r="C210" t="s">
        <v>762</v>
      </c>
    </row>
    <row r="211" spans="1:3">
      <c r="A211">
        <v>782</v>
      </c>
      <c r="B211" t="s">
        <v>763</v>
      </c>
      <c r="C211" t="s">
        <v>764</v>
      </c>
    </row>
    <row r="212" spans="1:3">
      <c r="A212">
        <v>783</v>
      </c>
      <c r="B212" t="s">
        <v>248</v>
      </c>
      <c r="C212" t="s">
        <v>765</v>
      </c>
    </row>
    <row r="213" spans="1:3">
      <c r="A213">
        <v>784</v>
      </c>
      <c r="B213" t="s">
        <v>766</v>
      </c>
      <c r="C213" t="s">
        <v>767</v>
      </c>
    </row>
    <row r="214" spans="1:3">
      <c r="A214">
        <v>787</v>
      </c>
      <c r="B214" t="s">
        <v>768</v>
      </c>
      <c r="C214" t="s">
        <v>769</v>
      </c>
    </row>
    <row r="215" spans="1:3">
      <c r="A215">
        <v>792</v>
      </c>
      <c r="B215" t="s">
        <v>770</v>
      </c>
      <c r="C215" t="s">
        <v>771</v>
      </c>
    </row>
    <row r="216" spans="1:3">
      <c r="A216">
        <v>799</v>
      </c>
      <c r="B216" t="s">
        <v>772</v>
      </c>
      <c r="C216" t="s">
        <v>773</v>
      </c>
    </row>
    <row r="217" spans="1:3">
      <c r="A217">
        <v>800</v>
      </c>
      <c r="B217" t="s">
        <v>774</v>
      </c>
      <c r="C217" t="s">
        <v>775</v>
      </c>
    </row>
    <row r="218" spans="1:3">
      <c r="A218">
        <v>802</v>
      </c>
      <c r="B218" t="s">
        <v>776</v>
      </c>
      <c r="C218" t="s">
        <v>777</v>
      </c>
    </row>
    <row r="219" spans="1:3">
      <c r="A219">
        <v>804</v>
      </c>
      <c r="B219" t="s">
        <v>778</v>
      </c>
      <c r="C219" t="s">
        <v>779</v>
      </c>
    </row>
    <row r="220" spans="1:3">
      <c r="A220">
        <v>808</v>
      </c>
      <c r="B220" t="s">
        <v>780</v>
      </c>
      <c r="C220" t="s">
        <v>781</v>
      </c>
    </row>
    <row r="221" spans="1:3">
      <c r="A221">
        <v>815</v>
      </c>
      <c r="B221" t="s">
        <v>782</v>
      </c>
      <c r="C221" t="s">
        <v>783</v>
      </c>
    </row>
    <row r="222" spans="1:3">
      <c r="A222">
        <v>818</v>
      </c>
      <c r="B222" t="s">
        <v>784</v>
      </c>
      <c r="C222">
        <v>1091</v>
      </c>
    </row>
    <row r="223" spans="1:3">
      <c r="A223">
        <v>820</v>
      </c>
      <c r="B223" t="s">
        <v>172</v>
      </c>
      <c r="C223" t="s">
        <v>785</v>
      </c>
    </row>
    <row r="224" spans="1:3">
      <c r="A224">
        <v>836</v>
      </c>
      <c r="B224" t="s">
        <v>786</v>
      </c>
      <c r="C224" t="s">
        <v>787</v>
      </c>
    </row>
    <row r="225" spans="1:3">
      <c r="A225">
        <v>838</v>
      </c>
      <c r="B225" t="s">
        <v>788</v>
      </c>
      <c r="C225" t="s">
        <v>789</v>
      </c>
    </row>
    <row r="226" spans="1:3">
      <c r="A226">
        <v>842</v>
      </c>
      <c r="B226" t="s">
        <v>790</v>
      </c>
      <c r="C226" t="s">
        <v>791</v>
      </c>
    </row>
    <row r="227" spans="1:3">
      <c r="A227">
        <v>848</v>
      </c>
      <c r="B227" t="s">
        <v>792</v>
      </c>
      <c r="C227" t="s">
        <v>793</v>
      </c>
    </row>
    <row r="228" spans="1:3">
      <c r="A228">
        <v>849</v>
      </c>
      <c r="B228" t="s">
        <v>794</v>
      </c>
      <c r="C228" t="s">
        <v>795</v>
      </c>
    </row>
    <row r="229" spans="1:3">
      <c r="A229">
        <v>850</v>
      </c>
      <c r="B229" t="s">
        <v>796</v>
      </c>
      <c r="C229" t="s">
        <v>797</v>
      </c>
    </row>
    <row r="230" spans="1:3">
      <c r="A230">
        <v>851</v>
      </c>
      <c r="B230" t="s">
        <v>798</v>
      </c>
      <c r="C230" t="s">
        <v>799</v>
      </c>
    </row>
    <row r="231" spans="1:3">
      <c r="A231">
        <v>852</v>
      </c>
      <c r="B231" t="s">
        <v>800</v>
      </c>
      <c r="C231" t="s">
        <v>801</v>
      </c>
    </row>
    <row r="232" spans="1:3">
      <c r="A232">
        <v>853</v>
      </c>
      <c r="B232" t="s">
        <v>802</v>
      </c>
      <c r="C232" t="s">
        <v>803</v>
      </c>
    </row>
    <row r="233" spans="1:3">
      <c r="A233">
        <v>854</v>
      </c>
      <c r="B233" t="s">
        <v>804</v>
      </c>
      <c r="C233" t="s">
        <v>805</v>
      </c>
    </row>
    <row r="234" spans="1:3">
      <c r="A234">
        <v>855</v>
      </c>
      <c r="B234" t="s">
        <v>806</v>
      </c>
      <c r="C234" t="s">
        <v>807</v>
      </c>
    </row>
    <row r="235" spans="1:3">
      <c r="A235">
        <v>856</v>
      </c>
      <c r="B235" t="s">
        <v>808</v>
      </c>
      <c r="C235" t="s">
        <v>809</v>
      </c>
    </row>
    <row r="236" spans="1:3">
      <c r="A236">
        <v>857</v>
      </c>
      <c r="B236" t="s">
        <v>810</v>
      </c>
      <c r="C236" t="s">
        <v>811</v>
      </c>
    </row>
    <row r="237" spans="1:3">
      <c r="A237">
        <v>858</v>
      </c>
      <c r="B237" t="s">
        <v>812</v>
      </c>
      <c r="C237" t="s">
        <v>813</v>
      </c>
    </row>
    <row r="238" spans="1:3">
      <c r="A238">
        <v>860</v>
      </c>
      <c r="B238" t="s">
        <v>814</v>
      </c>
      <c r="C238" t="s">
        <v>815</v>
      </c>
    </row>
    <row r="239" spans="1:3">
      <c r="A239">
        <v>951</v>
      </c>
      <c r="B239" t="s">
        <v>816</v>
      </c>
      <c r="C239" t="s">
        <v>817</v>
      </c>
    </row>
    <row r="240" spans="1:3">
      <c r="A240">
        <v>961</v>
      </c>
      <c r="B240" t="s">
        <v>818</v>
      </c>
      <c r="C240">
        <v>108952</v>
      </c>
    </row>
    <row r="241" spans="1:3">
      <c r="A241">
        <v>967</v>
      </c>
      <c r="B241" t="s">
        <v>226</v>
      </c>
      <c r="C241" t="s">
        <v>819</v>
      </c>
    </row>
    <row r="242" spans="1:3">
      <c r="A242">
        <v>969</v>
      </c>
      <c r="B242" t="s">
        <v>820</v>
      </c>
      <c r="C242" t="s">
        <v>821</v>
      </c>
    </row>
    <row r="243" spans="1:3">
      <c r="A243">
        <v>970</v>
      </c>
      <c r="B243" t="s">
        <v>822</v>
      </c>
      <c r="C243" t="s">
        <v>823</v>
      </c>
    </row>
    <row r="244" spans="1:3">
      <c r="A244">
        <v>1010</v>
      </c>
      <c r="B244" t="s">
        <v>824</v>
      </c>
      <c r="C244" t="s">
        <v>825</v>
      </c>
    </row>
    <row r="245" spans="1:3">
      <c r="A245">
        <v>1020</v>
      </c>
      <c r="B245" t="s">
        <v>826</v>
      </c>
      <c r="C245" t="s">
        <v>827</v>
      </c>
    </row>
    <row r="246" spans="1:3">
      <c r="A246">
        <v>1030</v>
      </c>
      <c r="B246" t="s">
        <v>828</v>
      </c>
      <c r="C246" t="s">
        <v>829</v>
      </c>
    </row>
    <row r="247" spans="1:3">
      <c r="A247">
        <v>1040</v>
      </c>
      <c r="B247" t="s">
        <v>830</v>
      </c>
      <c r="C247" t="s">
        <v>831</v>
      </c>
    </row>
    <row r="248" spans="1:3">
      <c r="A248">
        <v>1050</v>
      </c>
      <c r="B248" t="s">
        <v>832</v>
      </c>
      <c r="C248" t="s">
        <v>833</v>
      </c>
    </row>
    <row r="249" spans="1:3">
      <c r="A249">
        <v>1060</v>
      </c>
      <c r="B249" t="s">
        <v>834</v>
      </c>
      <c r="C249" t="s">
        <v>835</v>
      </c>
    </row>
    <row r="250" spans="1:3">
      <c r="A250">
        <v>1070</v>
      </c>
      <c r="B250" t="s">
        <v>125</v>
      </c>
      <c r="C250" t="s">
        <v>836</v>
      </c>
    </row>
    <row r="251" spans="1:3">
      <c r="A251">
        <v>1080</v>
      </c>
      <c r="B251" t="s">
        <v>837</v>
      </c>
      <c r="C251" t="s">
        <v>838</v>
      </c>
    </row>
    <row r="252" spans="1:3">
      <c r="A252">
        <v>1090</v>
      </c>
      <c r="B252" t="s">
        <v>839</v>
      </c>
      <c r="C252" t="s">
        <v>840</v>
      </c>
    </row>
    <row r="253" spans="1:3">
      <c r="A253">
        <v>1095</v>
      </c>
      <c r="B253" t="s">
        <v>841</v>
      </c>
      <c r="C253" t="s">
        <v>842</v>
      </c>
    </row>
    <row r="254" spans="1:3">
      <c r="A254">
        <v>1100</v>
      </c>
      <c r="B254" t="s">
        <v>843</v>
      </c>
      <c r="C254" t="s">
        <v>844</v>
      </c>
    </row>
    <row r="255" spans="1:3">
      <c r="A255">
        <v>1110</v>
      </c>
      <c r="B255" t="s">
        <v>845</v>
      </c>
      <c r="C255" t="s">
        <v>846</v>
      </c>
    </row>
    <row r="256" spans="1:3">
      <c r="A256">
        <v>1120</v>
      </c>
      <c r="B256" t="s">
        <v>847</v>
      </c>
      <c r="C256" t="s">
        <v>848</v>
      </c>
    </row>
    <row r="257" spans="1:3">
      <c r="A257">
        <v>1130</v>
      </c>
      <c r="B257" t="s">
        <v>849</v>
      </c>
      <c r="C257" t="s">
        <v>850</v>
      </c>
    </row>
    <row r="258" spans="1:3">
      <c r="A258">
        <v>1140</v>
      </c>
      <c r="B258" t="s">
        <v>851</v>
      </c>
      <c r="C258" t="s">
        <v>852</v>
      </c>
    </row>
    <row r="259" spans="1:3">
      <c r="A259">
        <v>1150</v>
      </c>
      <c r="B259" t="s">
        <v>853</v>
      </c>
      <c r="C259" t="s">
        <v>854</v>
      </c>
    </row>
    <row r="260" spans="1:3">
      <c r="A260">
        <v>1160</v>
      </c>
      <c r="B260" t="s">
        <v>855</v>
      </c>
      <c r="C260" t="s">
        <v>856</v>
      </c>
    </row>
    <row r="261" spans="1:3">
      <c r="A261">
        <v>1170</v>
      </c>
      <c r="B261" t="s">
        <v>857</v>
      </c>
      <c r="C261" t="s">
        <v>858</v>
      </c>
    </row>
    <row r="262" spans="1:3">
      <c r="A262">
        <v>1180</v>
      </c>
      <c r="B262" t="s">
        <v>859</v>
      </c>
      <c r="C262" t="s">
        <v>860</v>
      </c>
    </row>
    <row r="263" spans="1:3">
      <c r="A263">
        <v>1190</v>
      </c>
      <c r="B263" t="s">
        <v>861</v>
      </c>
      <c r="C263" t="s">
        <v>862</v>
      </c>
    </row>
    <row r="264" spans="1:3">
      <c r="A264">
        <v>1200</v>
      </c>
      <c r="B264" t="s">
        <v>863</v>
      </c>
      <c r="C264" s="139">
        <v>2023695</v>
      </c>
    </row>
    <row r="265" spans="1:3">
      <c r="A265">
        <v>1210</v>
      </c>
      <c r="B265" t="s">
        <v>864</v>
      </c>
      <c r="C265" t="s">
        <v>865</v>
      </c>
    </row>
    <row r="266" spans="1:3">
      <c r="A266">
        <v>1220</v>
      </c>
      <c r="B266" t="s">
        <v>235</v>
      </c>
      <c r="C266" t="s">
        <v>866</v>
      </c>
    </row>
    <row r="267" spans="1:3">
      <c r="A267">
        <v>1230</v>
      </c>
      <c r="B267" t="s">
        <v>867</v>
      </c>
      <c r="C267" t="s">
        <v>868</v>
      </c>
    </row>
    <row r="268" spans="1:3">
      <c r="A268">
        <v>1240</v>
      </c>
      <c r="B268" t="s">
        <v>869</v>
      </c>
      <c r="C268" t="s">
        <v>870</v>
      </c>
    </row>
    <row r="269" spans="1:3">
      <c r="A269">
        <v>1245</v>
      </c>
      <c r="B269" t="s">
        <v>871</v>
      </c>
      <c r="C269" t="s">
        <v>872</v>
      </c>
    </row>
    <row r="270" spans="1:3">
      <c r="A270">
        <v>1250</v>
      </c>
      <c r="B270" t="s">
        <v>873</v>
      </c>
      <c r="C270" t="s">
        <v>874</v>
      </c>
    </row>
    <row r="271" spans="1:3">
      <c r="A271">
        <v>1260</v>
      </c>
      <c r="B271" t="s">
        <v>875</v>
      </c>
      <c r="C271" t="s">
        <v>876</v>
      </c>
    </row>
    <row r="272" spans="1:3">
      <c r="A272">
        <v>1270</v>
      </c>
      <c r="B272" t="s">
        <v>877</v>
      </c>
      <c r="C272" t="s">
        <v>878</v>
      </c>
    </row>
    <row r="273" spans="1:3">
      <c r="A273">
        <v>1280</v>
      </c>
      <c r="B273" t="s">
        <v>879</v>
      </c>
      <c r="C273" t="s">
        <v>880</v>
      </c>
    </row>
    <row r="274" spans="1:3">
      <c r="A274">
        <v>1290</v>
      </c>
      <c r="B274" t="s">
        <v>881</v>
      </c>
      <c r="C274" t="s">
        <v>882</v>
      </c>
    </row>
    <row r="275" spans="1:3">
      <c r="A275">
        <v>1300</v>
      </c>
      <c r="B275" t="s">
        <v>883</v>
      </c>
      <c r="C275" t="s">
        <v>884</v>
      </c>
    </row>
    <row r="276" spans="1:3">
      <c r="A276">
        <v>1301</v>
      </c>
      <c r="B276" t="s">
        <v>885</v>
      </c>
      <c r="C276" t="s">
        <v>884</v>
      </c>
    </row>
    <row r="277" spans="1:3">
      <c r="A277">
        <v>1310</v>
      </c>
      <c r="B277" t="s">
        <v>886</v>
      </c>
      <c r="C277" t="s">
        <v>887</v>
      </c>
    </row>
    <row r="278" spans="1:3">
      <c r="A278">
        <v>1320</v>
      </c>
      <c r="B278" t="s">
        <v>888</v>
      </c>
      <c r="C278" t="s">
        <v>889</v>
      </c>
    </row>
    <row r="279" spans="1:3">
      <c r="A279">
        <v>1330</v>
      </c>
      <c r="B279" t="s">
        <v>890</v>
      </c>
      <c r="C279" t="s">
        <v>891</v>
      </c>
    </row>
    <row r="280" spans="1:3">
      <c r="A280">
        <v>1340</v>
      </c>
      <c r="B280" t="s">
        <v>892</v>
      </c>
      <c r="C280">
        <v>16065831</v>
      </c>
    </row>
    <row r="281" spans="1:3">
      <c r="A281">
        <v>1350</v>
      </c>
      <c r="B281" t="s">
        <v>893</v>
      </c>
      <c r="C281">
        <v>9901</v>
      </c>
    </row>
    <row r="282" spans="1:3">
      <c r="A282">
        <v>1500</v>
      </c>
      <c r="B282" t="s">
        <v>894</v>
      </c>
      <c r="C282" t="s">
        <v>895</v>
      </c>
    </row>
    <row r="283" spans="1:3">
      <c r="A283">
        <v>1510</v>
      </c>
      <c r="B283" t="s">
        <v>896</v>
      </c>
      <c r="C283" t="s">
        <v>897</v>
      </c>
    </row>
    <row r="284" spans="1:3">
      <c r="A284">
        <v>1520</v>
      </c>
      <c r="B284" t="s">
        <v>898</v>
      </c>
      <c r="C284" t="s">
        <v>899</v>
      </c>
    </row>
    <row r="285" spans="1:3">
      <c r="A285">
        <v>1530</v>
      </c>
      <c r="B285" t="s">
        <v>900</v>
      </c>
      <c r="C285" t="s">
        <v>901</v>
      </c>
    </row>
    <row r="286" spans="1:3">
      <c r="A286">
        <v>1540</v>
      </c>
      <c r="B286" t="s">
        <v>902</v>
      </c>
      <c r="C286" t="s">
        <v>903</v>
      </c>
    </row>
    <row r="287" spans="1:3">
      <c r="A287">
        <v>1550</v>
      </c>
      <c r="B287" t="s">
        <v>904</v>
      </c>
      <c r="C287" t="s">
        <v>905</v>
      </c>
    </row>
    <row r="288" spans="1:3">
      <c r="A288">
        <v>1630</v>
      </c>
      <c r="B288" t="s">
        <v>906</v>
      </c>
      <c r="C288" t="s">
        <v>907</v>
      </c>
    </row>
    <row r="289" spans="1:3">
      <c r="A289">
        <v>1650</v>
      </c>
      <c r="B289" t="s">
        <v>908</v>
      </c>
      <c r="C289">
        <v>14797558</v>
      </c>
    </row>
    <row r="290" spans="1:3">
      <c r="A290">
        <v>1690</v>
      </c>
      <c r="B290" t="s">
        <v>909</v>
      </c>
      <c r="C290" t="s">
        <v>910</v>
      </c>
    </row>
    <row r="291" spans="1:3">
      <c r="A291">
        <v>1700</v>
      </c>
      <c r="B291" t="s">
        <v>126</v>
      </c>
      <c r="C291" t="s">
        <v>911</v>
      </c>
    </row>
    <row r="292" spans="1:3">
      <c r="A292">
        <v>1800</v>
      </c>
      <c r="B292" t="s">
        <v>912</v>
      </c>
      <c r="C292" t="s">
        <v>913</v>
      </c>
    </row>
    <row r="293" spans="1:3">
      <c r="A293">
        <v>1810</v>
      </c>
      <c r="B293" t="s">
        <v>914</v>
      </c>
      <c r="C293" t="s">
        <v>915</v>
      </c>
    </row>
    <row r="294" spans="1:3">
      <c r="A294">
        <v>1825</v>
      </c>
      <c r="B294" t="s">
        <v>236</v>
      </c>
      <c r="C294" t="s">
        <v>916</v>
      </c>
    </row>
    <row r="295" spans="1:3">
      <c r="A295">
        <v>1840</v>
      </c>
      <c r="B295" t="s">
        <v>917</v>
      </c>
      <c r="C295">
        <v>1151</v>
      </c>
    </row>
    <row r="296" spans="1:3">
      <c r="A296">
        <v>1850</v>
      </c>
      <c r="B296" t="s">
        <v>918</v>
      </c>
      <c r="C296">
        <v>1165</v>
      </c>
    </row>
    <row r="297" spans="1:3">
      <c r="A297">
        <v>1860</v>
      </c>
      <c r="B297" t="s">
        <v>919</v>
      </c>
      <c r="C297" t="s">
        <v>920</v>
      </c>
    </row>
    <row r="298" spans="1:3">
      <c r="A298">
        <v>1880</v>
      </c>
      <c r="B298" t="s">
        <v>212</v>
      </c>
      <c r="C298" t="s">
        <v>519</v>
      </c>
    </row>
    <row r="299" spans="1:3">
      <c r="A299">
        <v>1890</v>
      </c>
      <c r="B299" t="s">
        <v>921</v>
      </c>
      <c r="C299" t="s">
        <v>922</v>
      </c>
    </row>
    <row r="300" spans="1:3">
      <c r="A300">
        <v>2020</v>
      </c>
      <c r="B300" t="s">
        <v>923</v>
      </c>
      <c r="C300" t="s">
        <v>924</v>
      </c>
    </row>
    <row r="301" spans="1:3">
      <c r="A301">
        <v>2030</v>
      </c>
      <c r="B301" t="s">
        <v>925</v>
      </c>
      <c r="C301" t="s">
        <v>926</v>
      </c>
    </row>
    <row r="302" spans="1:3">
      <c r="A302">
        <v>2040</v>
      </c>
      <c r="B302" t="s">
        <v>927</v>
      </c>
      <c r="C302" t="s">
        <v>928</v>
      </c>
    </row>
    <row r="303" spans="1:3">
      <c r="A303">
        <v>3990</v>
      </c>
      <c r="B303" t="s">
        <v>929</v>
      </c>
      <c r="C303" s="139">
        <v>2025884</v>
      </c>
    </row>
    <row r="304" spans="1:3">
      <c r="A304">
        <v>4990</v>
      </c>
      <c r="B304" t="s">
        <v>930</v>
      </c>
      <c r="C304" t="s">
        <v>931</v>
      </c>
    </row>
    <row r="305" spans="1:3">
      <c r="A305">
        <v>5020</v>
      </c>
      <c r="B305" t="s">
        <v>932</v>
      </c>
      <c r="C305" s="139">
        <v>2148878</v>
      </c>
    </row>
    <row r="306" spans="1:3">
      <c r="A306">
        <v>5050</v>
      </c>
      <c r="B306" t="s">
        <v>933</v>
      </c>
      <c r="C306" t="s">
        <v>934</v>
      </c>
    </row>
    <row r="307" spans="1:3">
      <c r="A307">
        <v>6960</v>
      </c>
      <c r="B307" t="s">
        <v>935</v>
      </c>
      <c r="C307" t="s">
        <v>936</v>
      </c>
    </row>
    <row r="308" spans="1:3">
      <c r="A308">
        <v>6961</v>
      </c>
      <c r="B308" t="s">
        <v>937</v>
      </c>
      <c r="C308" t="s">
        <v>936</v>
      </c>
    </row>
    <row r="309" spans="1:3">
      <c r="A309">
        <v>6970</v>
      </c>
      <c r="B309" t="s">
        <v>938</v>
      </c>
      <c r="C309" t="s">
        <v>823</v>
      </c>
    </row>
    <row r="310" spans="1:3">
      <c r="A310">
        <v>6980</v>
      </c>
      <c r="B310" t="s">
        <v>178</v>
      </c>
      <c r="C310" t="s">
        <v>939</v>
      </c>
    </row>
    <row r="311" spans="1:3">
      <c r="A311">
        <v>6990</v>
      </c>
      <c r="B311" t="s">
        <v>940</v>
      </c>
      <c r="C311" t="s">
        <v>941</v>
      </c>
    </row>
    <row r="312" spans="1:3">
      <c r="A312">
        <v>7010</v>
      </c>
      <c r="B312" t="s">
        <v>942</v>
      </c>
      <c r="C312" t="s">
        <v>943</v>
      </c>
    </row>
    <row r="313" spans="1:3">
      <c r="A313">
        <v>7020</v>
      </c>
      <c r="B313" t="s">
        <v>944</v>
      </c>
      <c r="C313" t="s">
        <v>945</v>
      </c>
    </row>
    <row r="314" spans="1:3">
      <c r="A314">
        <v>7030</v>
      </c>
      <c r="B314" t="s">
        <v>946</v>
      </c>
      <c r="C314" t="s">
        <v>947</v>
      </c>
    </row>
    <row r="315" spans="1:3">
      <c r="A315">
        <v>7040</v>
      </c>
      <c r="B315" t="s">
        <v>948</v>
      </c>
      <c r="C315" t="s">
        <v>949</v>
      </c>
    </row>
    <row r="316" spans="1:3">
      <c r="A316">
        <v>8005</v>
      </c>
      <c r="B316" t="s">
        <v>112</v>
      </c>
      <c r="C316" t="s">
        <v>950</v>
      </c>
    </row>
    <row r="317" spans="1:3">
      <c r="A317">
        <v>8008</v>
      </c>
      <c r="B317" t="s">
        <v>951</v>
      </c>
      <c r="C317" t="s">
        <v>905</v>
      </c>
    </row>
    <row r="318" spans="1:3">
      <c r="A318">
        <v>8010</v>
      </c>
      <c r="B318" t="s">
        <v>952</v>
      </c>
      <c r="C318" t="s">
        <v>895</v>
      </c>
    </row>
    <row r="319" spans="1:3">
      <c r="A319">
        <v>8020</v>
      </c>
      <c r="B319" t="s">
        <v>953</v>
      </c>
      <c r="C319" t="s">
        <v>903</v>
      </c>
    </row>
    <row r="320" spans="1:3">
      <c r="A320">
        <v>8022</v>
      </c>
      <c r="B320" t="s">
        <v>954</v>
      </c>
      <c r="C320" t="s">
        <v>955</v>
      </c>
    </row>
    <row r="321" spans="1:3">
      <c r="A321">
        <v>8025</v>
      </c>
      <c r="B321" t="s">
        <v>227</v>
      </c>
      <c r="C321" t="s">
        <v>956</v>
      </c>
    </row>
    <row r="322" spans="1:3">
      <c r="A322">
        <v>8030</v>
      </c>
      <c r="B322" t="s">
        <v>957</v>
      </c>
      <c r="C322" t="s">
        <v>958</v>
      </c>
    </row>
    <row r="323" spans="1:3">
      <c r="A323">
        <v>8040</v>
      </c>
      <c r="B323" t="s">
        <v>959</v>
      </c>
      <c r="C323" t="s">
        <v>960</v>
      </c>
    </row>
    <row r="324" spans="1:3">
      <c r="A324">
        <v>8050</v>
      </c>
      <c r="B324" t="s">
        <v>220</v>
      </c>
      <c r="C324" t="s">
        <v>961</v>
      </c>
    </row>
    <row r="325" spans="1:3">
      <c r="A325">
        <v>8060</v>
      </c>
      <c r="B325" t="s">
        <v>962</v>
      </c>
      <c r="C325" t="s">
        <v>963</v>
      </c>
    </row>
    <row r="326" spans="1:3">
      <c r="A326">
        <v>8070</v>
      </c>
      <c r="B326" t="s">
        <v>964</v>
      </c>
      <c r="C326" t="s">
        <v>965</v>
      </c>
    </row>
    <row r="327" spans="1:3">
      <c r="A327">
        <v>8075</v>
      </c>
      <c r="B327" t="s">
        <v>966</v>
      </c>
      <c r="C327" s="139">
        <v>2095581</v>
      </c>
    </row>
    <row r="328" spans="1:3">
      <c r="A328">
        <v>8080</v>
      </c>
      <c r="B328" t="s">
        <v>967</v>
      </c>
      <c r="C328" t="s">
        <v>968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38738-84A1-4A01-92C4-79D47D4C5950}">
  <dimension ref="A1:J30"/>
  <sheetViews>
    <sheetView workbookViewId="0">
      <selection activeCell="I39" sqref="I39"/>
    </sheetView>
  </sheetViews>
  <sheetFormatPr defaultRowHeight="15"/>
  <cols>
    <col min="1" max="1" width="31.5703125" customWidth="1"/>
    <col min="2" max="2" width="11.28515625" customWidth="1"/>
    <col min="3" max="3" width="10.28515625" customWidth="1"/>
    <col min="6" max="6" width="10.5703125" customWidth="1"/>
    <col min="8" max="8" width="10.28515625" bestFit="1" customWidth="1"/>
  </cols>
  <sheetData>
    <row r="1" spans="1:10">
      <c r="A1" t="s">
        <v>339</v>
      </c>
    </row>
    <row r="3" spans="1:10">
      <c r="B3" s="3" t="s">
        <v>255</v>
      </c>
      <c r="C3" s="3" t="s">
        <v>256</v>
      </c>
      <c r="D3" s="3" t="s">
        <v>285</v>
      </c>
      <c r="E3" s="5" t="s">
        <v>286</v>
      </c>
      <c r="F3" s="3" t="s">
        <v>257</v>
      </c>
      <c r="H3" s="3" t="s">
        <v>258</v>
      </c>
    </row>
    <row r="4" spans="1:10">
      <c r="A4" s="4" t="s">
        <v>259</v>
      </c>
      <c r="B4" s="6" t="s">
        <v>260</v>
      </c>
      <c r="C4" s="6">
        <v>361</v>
      </c>
      <c r="D4" s="6">
        <v>1090</v>
      </c>
      <c r="E4" s="6">
        <v>572</v>
      </c>
      <c r="F4" s="6">
        <v>261</v>
      </c>
      <c r="H4" s="6">
        <v>302</v>
      </c>
      <c r="J4" t="s">
        <v>261</v>
      </c>
    </row>
    <row r="5" spans="1:10">
      <c r="A5" s="4" t="s">
        <v>262</v>
      </c>
      <c r="B5" s="6" t="s">
        <v>263</v>
      </c>
      <c r="C5" s="6">
        <v>10</v>
      </c>
      <c r="D5" s="6">
        <v>10</v>
      </c>
      <c r="E5" s="6">
        <v>3</v>
      </c>
      <c r="F5" s="6">
        <v>1</v>
      </c>
      <c r="H5" s="6">
        <v>1.7</v>
      </c>
    </row>
    <row r="6" spans="1:10">
      <c r="A6" s="4" t="s">
        <v>264</v>
      </c>
      <c r="B6" s="6" t="s">
        <v>263</v>
      </c>
      <c r="C6" s="6">
        <v>1</v>
      </c>
      <c r="D6" s="6">
        <v>1</v>
      </c>
      <c r="E6" s="6">
        <v>1</v>
      </c>
      <c r="F6" s="6">
        <v>0.73</v>
      </c>
      <c r="H6" s="6">
        <v>1</v>
      </c>
    </row>
    <row r="7" spans="1:10">
      <c r="A7" s="4" t="s">
        <v>265</v>
      </c>
      <c r="B7" s="6" t="s">
        <v>266</v>
      </c>
      <c r="C7" s="6">
        <v>0.25</v>
      </c>
      <c r="D7" s="6">
        <v>2</v>
      </c>
      <c r="E7" s="6">
        <v>14</v>
      </c>
      <c r="F7" s="6">
        <v>14</v>
      </c>
      <c r="H7" s="6">
        <v>70</v>
      </c>
    </row>
    <row r="8" spans="1:10">
      <c r="A8" s="4" t="s">
        <v>267</v>
      </c>
      <c r="B8" s="3" t="s">
        <v>268</v>
      </c>
      <c r="C8" s="3">
        <v>350</v>
      </c>
      <c r="H8" s="3">
        <v>365</v>
      </c>
    </row>
    <row r="10" spans="1:10" ht="18.75">
      <c r="E10" s="10" t="s">
        <v>270</v>
      </c>
      <c r="F10" s="11">
        <f>(C4*C5*C6*C7+D4*D5*D6*D7+E4*E5*E6*E7+F4*F5*F6*F7)*(C8/365)</f>
        <v>47364.032876712321</v>
      </c>
      <c r="G10" s="9" t="s">
        <v>289</v>
      </c>
    </row>
    <row r="11" spans="1:10">
      <c r="G11" s="8" t="s">
        <v>269</v>
      </c>
    </row>
    <row r="13" spans="1:10">
      <c r="A13" t="s">
        <v>281</v>
      </c>
    </row>
    <row r="15" spans="1:10">
      <c r="B15" t="s">
        <v>271</v>
      </c>
    </row>
    <row r="17" spans="1:2">
      <c r="B17" t="s">
        <v>272</v>
      </c>
    </row>
    <row r="18" spans="1:2">
      <c r="B18" t="s">
        <v>273</v>
      </c>
    </row>
    <row r="19" spans="1:2">
      <c r="B19" t="s">
        <v>274</v>
      </c>
    </row>
    <row r="20" spans="1:2">
      <c r="B20" t="s">
        <v>275</v>
      </c>
    </row>
    <row r="22" spans="1:2">
      <c r="A22" t="s">
        <v>276</v>
      </c>
    </row>
    <row r="24" spans="1:2">
      <c r="B24" t="s">
        <v>277</v>
      </c>
    </row>
    <row r="26" spans="1:2">
      <c r="B26" t="s">
        <v>278</v>
      </c>
    </row>
    <row r="28" spans="1:2">
      <c r="A28" t="s">
        <v>279</v>
      </c>
    </row>
    <row r="30" spans="1:2">
      <c r="A30" t="s">
        <v>280</v>
      </c>
    </row>
  </sheetData>
  <sheetProtection algorithmName="SHA-512" hashValue="NjeT4tDQrK69NvsFDUMGHQevkBtOAvflbj/qlUf9bNpP1B2BTZdKWP7rVMy6K+23QlCRrTuHmZsmofa3ebfftQ==" saltValue="41LDqg4jjKE2jF0TIp2W5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Health Risk Calculator</vt:lpstr>
      <vt:lpstr>Distance Multiplier</vt:lpstr>
      <vt:lpstr>Toxicity Values</vt:lpstr>
      <vt:lpstr>Pollutant-CAS List</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Gordon</dc:creator>
  <cp:lastModifiedBy>aflores</cp:lastModifiedBy>
  <cp:lastPrinted>2012-04-12T16:28:09Z</cp:lastPrinted>
  <dcterms:created xsi:type="dcterms:W3CDTF">2011-09-22T16:12:28Z</dcterms:created>
  <dcterms:modified xsi:type="dcterms:W3CDTF">2020-04-03T02:43:15Z</dcterms:modified>
</cp:coreProperties>
</file>