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7"/>
  <fileSharing readOnlyRecommended="1"/>
  <workbookPr defaultThemeVersion="124226"/>
  <mc:AlternateContent xmlns:mc="http://schemas.openxmlformats.org/markup-compatibility/2006">
    <mc:Choice Requires="x15">
      <x15ac:absPath xmlns:x15ac="http://schemas.microsoft.com/office/spreadsheetml/2010/11/ac" url="https://baaqmd.sharepoint.com/sites/CEQAThresholdsGuidelines2/Shared Documents/Guidelines/Supporting Tools/"/>
    </mc:Choice>
  </mc:AlternateContent>
  <xr:revisionPtr revIDLastSave="0" documentId="8_{148929DA-80F2-4D32-A425-3EC01A50B32F}" xr6:coauthVersionLast="47" xr6:coauthVersionMax="47" xr10:uidLastSave="{00000000-0000-0000-0000-000000000000}"/>
  <bookViews>
    <workbookView xWindow="58080" yWindow="2280" windowWidth="19455" windowHeight="17115" tabRatio="707" firstSheet="2" activeTab="2" xr2:uid="{00000000-000D-0000-FFFF-FFFF00000000}"/>
  </bookViews>
  <sheets>
    <sheet name="Notes (do not make public)" sheetId="19" state="hidden" r:id="rId1"/>
    <sheet name="Instructions" sheetId="21" r:id="rId2"/>
    <sheet name="Health Risk Calculator" sheetId="14" r:id="rId3"/>
    <sheet name="Distance Multiplier" sheetId="13" r:id="rId4"/>
    <sheet name="Toxicity Values" sheetId="18" r:id="rId5"/>
    <sheet name="Pollutant-CAS List" sheetId="22" r:id="rId6"/>
  </sheets>
  <definedNames>
    <definedName name="_xlnm._FilterDatabase" localSheetId="4" hidden="1">'Toxicity Values'!$A$3:$D$247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 i="13" l="1"/>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G12" i="14"/>
  <c r="F125" i="14" l="1"/>
  <c r="E125" i="14"/>
  <c r="F122" i="14"/>
  <c r="E122" i="14"/>
  <c r="F40" i="14"/>
  <c r="E40" i="14"/>
  <c r="M33" i="13"/>
  <c r="O33" i="13"/>
  <c r="M34" i="13"/>
  <c r="O34" i="13"/>
  <c r="M35" i="13"/>
  <c r="O35" i="13"/>
  <c r="M36" i="13"/>
  <c r="O36" i="13"/>
  <c r="M37" i="13"/>
  <c r="O37" i="13"/>
  <c r="M38" i="13"/>
  <c r="O38" i="13"/>
  <c r="M39" i="13"/>
  <c r="O39" i="13"/>
  <c r="M40" i="13"/>
  <c r="O40" i="13"/>
  <c r="M41" i="13"/>
  <c r="O41" i="13"/>
  <c r="M42" i="13"/>
  <c r="O42" i="13"/>
  <c r="M43" i="13"/>
  <c r="O43" i="13"/>
  <c r="M44" i="13"/>
  <c r="O44" i="13"/>
  <c r="M45" i="13"/>
  <c r="O45" i="13"/>
  <c r="M46" i="13"/>
  <c r="O46" i="13"/>
  <c r="M47" i="13"/>
  <c r="O47" i="13"/>
  <c r="M48" i="13"/>
  <c r="O48" i="13"/>
  <c r="M49" i="13"/>
  <c r="O49" i="13"/>
  <c r="M50" i="13"/>
  <c r="O50" i="13"/>
  <c r="M51" i="13"/>
  <c r="O51" i="13"/>
  <c r="M52" i="13"/>
  <c r="O52" i="13"/>
  <c r="M53" i="13"/>
  <c r="O53" i="13"/>
  <c r="M54" i="13"/>
  <c r="O54" i="13"/>
  <c r="M55" i="13"/>
  <c r="O55" i="13"/>
  <c r="M56" i="13"/>
  <c r="O56" i="13"/>
  <c r="M57" i="13"/>
  <c r="O57" i="13"/>
  <c r="M58" i="13"/>
  <c r="O58" i="13"/>
  <c r="M59" i="13"/>
  <c r="O59" i="13"/>
  <c r="M60" i="13"/>
  <c r="O60" i="13"/>
  <c r="M61" i="13"/>
  <c r="O61" i="13"/>
  <c r="M62" i="13"/>
  <c r="O62" i="13"/>
  <c r="M63" i="13"/>
  <c r="O63" i="13"/>
  <c r="M64" i="13"/>
  <c r="O64" i="13"/>
  <c r="M65" i="13"/>
  <c r="O65" i="13"/>
  <c r="M66" i="13"/>
  <c r="O66" i="13"/>
  <c r="O32" i="13"/>
  <c r="M32" i="13"/>
  <c r="O31" i="13"/>
  <c r="M31" i="13"/>
  <c r="O30" i="13"/>
  <c r="M30" i="13"/>
  <c r="O29" i="13"/>
  <c r="M29" i="13"/>
  <c r="O28" i="13"/>
  <c r="M28" i="13"/>
  <c r="O27" i="13"/>
  <c r="M27" i="13"/>
  <c r="O26" i="13"/>
  <c r="M26" i="13"/>
  <c r="O25" i="13"/>
  <c r="M25" i="13"/>
  <c r="O24" i="13"/>
  <c r="M24" i="13"/>
  <c r="O23" i="13"/>
  <c r="M23" i="13"/>
  <c r="O22" i="13"/>
  <c r="M22" i="13"/>
  <c r="O21" i="13"/>
  <c r="M21" i="13"/>
  <c r="O20" i="13"/>
  <c r="M20" i="13"/>
  <c r="O19" i="13"/>
  <c r="M19" i="13"/>
  <c r="O18" i="13"/>
  <c r="M18" i="13"/>
  <c r="O17" i="13"/>
  <c r="M17" i="13"/>
  <c r="O16" i="13"/>
  <c r="M16" i="13"/>
  <c r="O15" i="13"/>
  <c r="M15" i="13"/>
  <c r="O14" i="13"/>
  <c r="M14" i="13"/>
  <c r="O13" i="13"/>
  <c r="M13" i="13"/>
  <c r="O12" i="13"/>
  <c r="M12" i="13"/>
  <c r="O11" i="13"/>
  <c r="M11" i="13"/>
  <c r="O10" i="13"/>
  <c r="M10" i="13"/>
  <c r="O9" i="13"/>
  <c r="M9" i="13"/>
  <c r="O8" i="13"/>
  <c r="M8" i="13"/>
  <c r="O7" i="13"/>
  <c r="M7" i="13"/>
  <c r="O6" i="13"/>
  <c r="M6" i="13"/>
  <c r="F14" i="14" l="1"/>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3" i="14"/>
  <c r="F124"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3" i="14"/>
  <c r="E124"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F13" i="14"/>
  <c r="E13" i="14"/>
  <c r="F258" i="14" l="1"/>
  <c r="H7" i="14" s="1"/>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J7" i="13"/>
  <c r="J6"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G7" i="13"/>
  <c r="G6" i="13"/>
  <c r="G10" i="13" l="1"/>
  <c r="G9" i="13"/>
  <c r="G8" i="13"/>
  <c r="G32" i="13"/>
  <c r="G31" i="13"/>
  <c r="G30" i="13"/>
  <c r="G29" i="13"/>
  <c r="G28" i="13"/>
  <c r="G27" i="13"/>
  <c r="G26" i="13"/>
  <c r="G25" i="13"/>
  <c r="G24" i="13"/>
  <c r="G23" i="13"/>
  <c r="G22" i="13"/>
  <c r="G21" i="13"/>
  <c r="G20" i="13"/>
  <c r="G19" i="13"/>
  <c r="G18" i="13"/>
  <c r="G17" i="13"/>
  <c r="G16" i="13"/>
  <c r="G15" i="13"/>
  <c r="G14" i="13"/>
  <c r="G13" i="13"/>
  <c r="G12" i="13"/>
  <c r="G11" i="13"/>
  <c r="E71" i="21"/>
  <c r="G258" i="14" l="1"/>
  <c r="H8" i="14" s="1"/>
  <c r="F14" i="19"/>
  <c r="E258" i="14" l="1"/>
  <c r="H6" i="14" s="1"/>
</calcChain>
</file>

<file path=xl/sharedStrings.xml><?xml version="1.0" encoding="utf-8"?>
<sst xmlns="http://schemas.openxmlformats.org/spreadsheetml/2006/main" count="1286" uniqueCount="975">
  <si>
    <t>Notes</t>
  </si>
  <si>
    <t>1. This version of the spreadsheet is for internal use only and should not be distributed to the public unless the Notes Tab is hidden</t>
  </si>
  <si>
    <t>2. The public version will be password protected using the password "375Beale"</t>
  </si>
  <si>
    <t xml:space="preserve">3. Toxicity values are based on amendments to Regulation 2-5 adopted in December 2021.  The updated toxicity values in the recent amendments are highlighted in red on the Toxicity Values tab. </t>
  </si>
  <si>
    <t xml:space="preserve">4. Exposure factors used to estimate cancer risk and hazards are based on OEHHA 2015 risk guidance. </t>
  </si>
  <si>
    <t>Units</t>
  </si>
  <si>
    <t>trimester</t>
  </si>
  <si>
    <t>0 &lt; 2</t>
  </si>
  <si>
    <t>2 &lt; 16</t>
  </si>
  <si>
    <t>16-30</t>
  </si>
  <si>
    <t>Breathing Rates (95th percentile)</t>
  </si>
  <si>
    <t>L/kg-day</t>
  </si>
  <si>
    <t>Age Sensitivity</t>
  </si>
  <si>
    <t>unitless</t>
  </si>
  <si>
    <t>Fraction of time at home</t>
  </si>
  <si>
    <t>Exposure Duration</t>
  </si>
  <si>
    <t>years</t>
  </si>
  <si>
    <t>Exposure Frequency</t>
  </si>
  <si>
    <t>days/year</t>
  </si>
  <si>
    <t>Factor used in the Risk Calcs</t>
  </si>
  <si>
    <r>
      <rPr>
        <b/>
        <sz val="14"/>
        <color theme="3"/>
        <rFont val="Calibri"/>
        <family val="2"/>
      </rPr>
      <t>Σ</t>
    </r>
    <r>
      <rPr>
        <b/>
        <sz val="11"/>
        <color theme="3"/>
        <rFont val="Calibri"/>
        <family val="2"/>
      </rPr>
      <t xml:space="preserve"> (exposure factors)</t>
    </r>
  </si>
  <si>
    <t xml:space="preserve">Estimating the ratio multiplier = ED (yrs) x BR (L/kg-day) x Age Sensitivity x Fraction at home x 350 days per year/365 days per year by age groups: </t>
  </si>
  <si>
    <t>5. Cancer risk is estimated as follows:</t>
  </si>
  <si>
    <t>Cancer Risk = Emission Rate (lbs/yr) x CF1 (g/sec / lbs/yr) x X/Q (ug/m3 / g/sec) x BR (L/kg-day) x ED (yrs) x Age Adj x Fraction Home x CSF (kg-day/mg) x Averaging Time (1/70 yrs) x CF2 (m3/L) x CF3 (mg/ug)</t>
  </si>
  <si>
    <t>CF1 = 0.0000143833 g/sec/lbs/yr = converts lb/yr to units of g/sec</t>
  </si>
  <si>
    <t>CF2 = m3/1000 L</t>
  </si>
  <si>
    <t>CF3 = 1 mg/1000 ug</t>
  </si>
  <si>
    <t xml:space="preserve">X/Q (ug/m3/1 g/sec) =  360 ug/m3/ g/sec from Jane Lundquist </t>
  </si>
  <si>
    <t>6. Chronic Hazard Index was estimated as follows:</t>
  </si>
  <si>
    <t>Does not include age sensitivities, breathing rates, exposure duration, fraction of time at home.</t>
  </si>
  <si>
    <t>Chronic Hazard Index = Emission Rate (lbs/yr) x CF1 (g/sec / lb/yr) x X/Q (ug/m3 / g/sec) x (1/REL - ug/m3))</t>
  </si>
  <si>
    <t xml:space="preserve">7. Emissions were converted to annual average PM2.5 concentrations (ug/m3) using the following equation:  </t>
  </si>
  <si>
    <t xml:space="preserve"> Annual PM25 Concentration (ug/m3) = Emissions (tons/year) x (2000 lbs/1 ton) x 1 yr/365 d x 453.592 g/1 lb x 1 day/24 hr x 1 hr/3600 sec x Chi/Q 360 ug/m3/ (g/sec)</t>
  </si>
  <si>
    <t>X/Chi value of 360 ug/m3 / g/sec is used based on modeling conducted by Jane Lundquist</t>
  </si>
  <si>
    <r>
      <t xml:space="preserve">BAAQMD Risk and Hazards Emissions Screening Calculator Instructions </t>
    </r>
    <r>
      <rPr>
        <sz val="20"/>
        <color theme="0"/>
        <rFont val="Calibri"/>
        <family val="2"/>
        <scheme val="minor"/>
      </rPr>
      <t>(Beta Version)</t>
    </r>
  </si>
  <si>
    <t>Intention</t>
  </si>
  <si>
    <r>
      <t xml:space="preserve">This calculator is designed to estimate screen-level cancer risks, chronic hazard indices, and PM2.5 concentrations using annual emissions data from BAAQMD's permitting database.  This tool should only be used for permitted facilities that are </t>
    </r>
    <r>
      <rPr>
        <b/>
        <sz val="11"/>
        <color theme="3"/>
        <rFont val="Calibri"/>
        <family val="2"/>
        <scheme val="minor"/>
      </rPr>
      <t>not gas stations</t>
    </r>
    <r>
      <rPr>
        <sz val="11"/>
        <color theme="3"/>
        <rFont val="Calibri"/>
        <family val="2"/>
        <scheme val="minor"/>
      </rPr>
      <t>.  For gas dispensing facilities, please use California Air Resources Board's Gas Station Risk Assessment Screening Tools</t>
    </r>
  </si>
  <si>
    <t>CARB Gas Station Risk Assessment Screening Tools</t>
  </si>
  <si>
    <t>Note</t>
  </si>
  <si>
    <t xml:space="preserve">Cancer risk and chronic hazards are only estimated for chemicals with associated toxicity values per Regulation 2-5 and thus, risks and hazards may not be estimated for all chemicals emitted by a facility. </t>
  </si>
  <si>
    <t>Data</t>
  </si>
  <si>
    <t xml:space="preserve">BAAQMD staff will provide the latest approved total annual emissions for each requested permitted facility.  Please submit a Stationary Source Inquiry Form to BAAQMD to initiate data request or you can retrieve emissions data through California Air Resources Board Facility Search Engine. </t>
  </si>
  <si>
    <t>BAAQMD Stationary Source Inquiry Form</t>
  </si>
  <si>
    <t>California Air Resources Board Facility Search Engine</t>
  </si>
  <si>
    <t>Process</t>
  </si>
  <si>
    <t xml:space="preserve">The spreadsheet titled "Health Risk Calculator" is the user worksheet for this tool. The tool is based on a five-step process: 
    Step 1: Enter facility descriptors, 
    Step 2: Enter the emissions data,
    Step 3: Enter distance estimates to adjust the health estimates,
    Step 4: Categorize the facility, and
    Step 5: Record the estimates.
</t>
  </si>
  <si>
    <t xml:space="preserve">EXAMPLE: </t>
  </si>
  <si>
    <t>BAY AREA AIR QUALITY MANAGEMENT DISTRICT             Printed: DEC 22, 2011</t>
  </si>
  <si>
    <t>DETAIL POLLUTANTS - ABATED</t>
  </si>
  <si>
    <t>MOST RECENT P/O APPROVED (2011)</t>
  </si>
  <si>
    <t>Plant Name: Example 1</t>
  </si>
  <si>
    <t xml:space="preserve">   S#  SOURCE NAME</t>
  </si>
  <si>
    <t>MATERIAL             SOURCE CODE</t>
  </si>
  <si>
    <t xml:space="preserve">   THROUGHPUT               DATE  POLLUTANT                   CODE  LBS/DAY</t>
  </si>
  <si>
    <t xml:space="preserve">This plant contains 4 permitted sources that are combined and presented in the plant total: </t>
  </si>
  <si>
    <t>Daily emissions</t>
  </si>
  <si>
    <t>PLANT TOTAL:</t>
  </si>
  <si>
    <t xml:space="preserve">  lbs/day  Pollutant                                                        </t>
  </si>
  <si>
    <t>Benzene                       41  1.26E-03</t>
  </si>
  <si>
    <t>Formaldehyde                 124  1.04E-04</t>
  </si>
  <si>
    <t>Organics (part not spec el   990  6.06E-02</t>
  </si>
  <si>
    <t>Arsenic (all)               1030  1.09E-06</t>
  </si>
  <si>
    <t>Beryllium (all) pollutant   1040  6.41E-07</t>
  </si>
  <si>
    <t>Cadmium                     1070  2.73E-06</t>
  </si>
  <si>
    <t>Chromium (hexavalent)       1095  5.65E-08</t>
  </si>
  <si>
    <t>Lead (all) pollutant        1140  2.32E-06</t>
  </si>
  <si>
    <t>Manganese                   1160  3.64E-06</t>
  </si>
  <si>
    <t>Nickel pollutant            1180  4.42E-05</t>
  </si>
  <si>
    <t>Mercury (all) pollutant     1190  7.73E-07</t>
  </si>
  <si>
    <t>Diesel Engine Exhaust Part  1350  6.31E-02</t>
  </si>
  <si>
    <t>PAH's (non-speciated)       1840  5.77E-06</t>
  </si>
  <si>
    <t>Nitrous Oxide (N2O)         2030  3.36E-04</t>
  </si>
  <si>
    <t>Nitrogen Oxides (part not   2990  8.84E-01</t>
  </si>
  <si>
    <t>Sulfur Dioxide (SO2)        3990  4.10E-04</t>
  </si>
  <si>
    <t>Carbon Monoxide (CO) pollu  4990  1.92E-01</t>
  </si>
  <si>
    <t>Carbon Dioxide, non-biogen  6960  4.20E+01</t>
  </si>
  <si>
    <t>Methane (CH4)               6970  1.68E-03</t>
  </si>
  <si>
    <t>Pollutant Name</t>
  </si>
  <si>
    <t>Emission (lbs per day)</t>
  </si>
  <si>
    <t xml:space="preserve">Cancer Risk </t>
  </si>
  <si>
    <t>ARSENIC</t>
  </si>
  <si>
    <t>BENZENE</t>
  </si>
  <si>
    <t>BERYLLIUM</t>
  </si>
  <si>
    <t>CADMIUM</t>
  </si>
  <si>
    <t>CHROMIUM</t>
  </si>
  <si>
    <t>DIESEL PM</t>
  </si>
  <si>
    <t>FORMALDEHYDE</t>
  </si>
  <si>
    <t>LEAD</t>
  </si>
  <si>
    <t>NICKEL</t>
  </si>
  <si>
    <t>PAH'S</t>
  </si>
  <si>
    <t>TOTAL:</t>
  </si>
  <si>
    <r>
      <t xml:space="preserve">Using this screening approach, the cancer risk estimate for this facility is 7.31E-05, alternatively expressed as </t>
    </r>
    <r>
      <rPr>
        <b/>
        <sz val="11"/>
        <color theme="3"/>
        <rFont val="Calibri"/>
        <family val="2"/>
        <scheme val="minor"/>
      </rPr>
      <t>73 in a million</t>
    </r>
    <r>
      <rPr>
        <sz val="11"/>
        <color theme="3"/>
        <rFont val="Calibri"/>
        <family val="2"/>
        <scheme val="minor"/>
      </rPr>
      <t>. The distance multiplier can be used to adjust the estimated cancer risk.</t>
    </r>
  </si>
  <si>
    <t>Plug in the emissions in column B in the remaining tabs in the same fashion to estimate chronic hazards, and PM2.5 concentrations.</t>
  </si>
  <si>
    <t>Notes: Created 4/15/2022. Version 5.0 Beta. This calculator estimates screening level values at facility locations based on their annual emissions. A detailed modeling analysis and health risk assessment will result in more accurate values. For questions and comments, please email ceqa@baaqmd.gov.</t>
  </si>
  <si>
    <r>
      <t xml:space="preserve"> 
</t>
    </r>
    <r>
      <rPr>
        <sz val="14"/>
        <color theme="3"/>
        <rFont val="Calibri"/>
        <family val="2"/>
        <scheme val="minor"/>
      </rPr>
      <t xml:space="preserve">Step 1:
</t>
    </r>
    <r>
      <rPr>
        <b/>
        <sz val="14"/>
        <color theme="3"/>
        <rFont val="Calibri"/>
        <family val="2"/>
        <scheme val="minor"/>
      </rPr>
      <t>Enter Facility Data</t>
    </r>
  </si>
  <si>
    <r>
      <rPr>
        <sz val="14"/>
        <color theme="3"/>
        <rFont val="Calibri"/>
        <family val="2"/>
        <scheme val="minor"/>
      </rPr>
      <t xml:space="preserve">Step 4: 
</t>
    </r>
    <r>
      <rPr>
        <b/>
        <sz val="14"/>
        <color theme="3"/>
        <rFont val="Calibri"/>
        <family val="2"/>
        <scheme val="minor"/>
      </rPr>
      <t>Specify Source Type</t>
    </r>
  </si>
  <si>
    <t>Drop-down Menu</t>
  </si>
  <si>
    <t>Plant Name</t>
  </si>
  <si>
    <t>Does facility have only diesel backup generators?</t>
  </si>
  <si>
    <t>yes</t>
  </si>
  <si>
    <t>Plant No.</t>
  </si>
  <si>
    <t>Note: Default generic distance multiplier used if source is not a generator.</t>
  </si>
  <si>
    <t>no</t>
  </si>
  <si>
    <t>Note: This tool can only be used for permitted facilities that are not gas stations.</t>
  </si>
  <si>
    <r>
      <rPr>
        <sz val="14"/>
        <color theme="3"/>
        <rFont val="Calibri"/>
        <family val="2"/>
        <scheme val="minor"/>
      </rPr>
      <t xml:space="preserve">Step 5: </t>
    </r>
    <r>
      <rPr>
        <b/>
        <sz val="14"/>
        <color theme="3"/>
        <rFont val="Calibri"/>
        <family val="2"/>
        <scheme val="minor"/>
      </rPr>
      <t xml:space="preserve">
Record the Estimates</t>
    </r>
  </si>
  <si>
    <r>
      <rPr>
        <sz val="14"/>
        <color theme="3"/>
        <rFont val="Calibri"/>
        <family val="2"/>
        <scheme val="minor"/>
      </rPr>
      <t xml:space="preserve">Step 2: 
</t>
    </r>
    <r>
      <rPr>
        <b/>
        <sz val="14"/>
        <color theme="3"/>
        <rFont val="Calibri"/>
        <family val="2"/>
        <scheme val="minor"/>
      </rPr>
      <t>Estimate Distance</t>
    </r>
  </si>
  <si>
    <t xml:space="preserve">
Cancer Risk</t>
  </si>
  <si>
    <t>per
1,000,000</t>
  </si>
  <si>
    <t>What is the distance (m) from the facility boundary to the MEI?</t>
  </si>
  <si>
    <t xml:space="preserve">
Chronic Hazard</t>
  </si>
  <si>
    <t>PM2.5 Concentration</t>
  </si>
  <si>
    <r>
      <t>µg/m</t>
    </r>
    <r>
      <rPr>
        <b/>
        <vertAlign val="superscript"/>
        <sz val="12"/>
        <color theme="3"/>
        <rFont val="Calibri"/>
        <family val="2"/>
        <scheme val="minor"/>
      </rPr>
      <t>3</t>
    </r>
  </si>
  <si>
    <r>
      <rPr>
        <sz val="14"/>
        <color theme="3"/>
        <rFont val="Calibri"/>
        <family val="2"/>
        <scheme val="minor"/>
      </rPr>
      <t xml:space="preserve">Step 3: 
</t>
    </r>
    <r>
      <rPr>
        <b/>
        <sz val="14"/>
        <color theme="3"/>
        <rFont val="Calibri"/>
        <family val="2"/>
        <scheme val="minor"/>
      </rPr>
      <t>Enter Emissions Data</t>
    </r>
  </si>
  <si>
    <t>Chemical Name</t>
  </si>
  <si>
    <t>CAS No.</t>
  </si>
  <si>
    <t xml:space="preserve"> Emission
Rate</t>
  </si>
  <si>
    <t>Cancer
Risk</t>
  </si>
  <si>
    <t>Chronic Hazard</t>
  </si>
  <si>
    <t>PM2.5
Concentration</t>
  </si>
  <si>
    <t>(dashes removed)</t>
  </si>
  <si>
    <t>(lb/day)</t>
  </si>
  <si>
    <t>(# / 1,000,000)</t>
  </si>
  <si>
    <t>(index)</t>
  </si>
  <si>
    <t>(µg/m3)</t>
  </si>
  <si>
    <t>Fine Particulate Matter (PM2.5)</t>
  </si>
  <si>
    <t>1,1,1-Trichloroethane</t>
  </si>
  <si>
    <t>1,1,2,2-Tetrachloroethane</t>
  </si>
  <si>
    <t>1,1,2-Trichloroethane</t>
  </si>
  <si>
    <t>1,1-Dichloroethane</t>
  </si>
  <si>
    <t>1,1-Dichloroethylene</t>
  </si>
  <si>
    <t>1,2,3,4,6,7,8,9-Octachlorodibenzo-p-dioxin</t>
  </si>
  <si>
    <t>1,2,3,4,6,7,8,9-Octachlorodibenzofuran</t>
  </si>
  <si>
    <t>1,2,3,4,6,7,8-Heptachlorodibenzo-p-dioxin</t>
  </si>
  <si>
    <t>1,2,3,4,6,7,8-Heptachlorodibenzofuran</t>
  </si>
  <si>
    <t>1,2,3,4,7,8,9-Heptachlorodibenzofuran</t>
  </si>
  <si>
    <t>1,2,3,4,7,8-Hexachlorodibenzo-p-dioxin</t>
  </si>
  <si>
    <t>1,2,3,4,7,8-Hexachlorodibenzofuran</t>
  </si>
  <si>
    <t>1,2,3,6,7,8-Hexachlorodibenzo-p-dioxin</t>
  </si>
  <si>
    <t>1,2,3,6,7,8-Hexachlorodibenzofuran</t>
  </si>
  <si>
    <t>1,2,3,7,8,9-Hexachlorodibenzo-p-dioxin</t>
  </si>
  <si>
    <t>1,2,3,7,8,9-Hexachlorodibenzofuran</t>
  </si>
  <si>
    <t>1,2,3,7,8-Pentachlorodibenzo-p-dioxin</t>
  </si>
  <si>
    <t>1,2,3,7,8-Pentachlorodibenzofuran</t>
  </si>
  <si>
    <t>1,2-Dibromo-3-chloropropane</t>
  </si>
  <si>
    <t>1,2-Dibromoethane</t>
  </si>
  <si>
    <t>1,2-Dichloroethane</t>
  </si>
  <si>
    <t>1,2-Epoxybutane</t>
  </si>
  <si>
    <t>1,3-Butadiene</t>
  </si>
  <si>
    <t>1,3-Propane sultone</t>
  </si>
  <si>
    <t>1,4-Dichlorobenzene</t>
  </si>
  <si>
    <t>1,4-Dioxane</t>
  </si>
  <si>
    <t>1,6-Dinitropyrene</t>
  </si>
  <si>
    <t>1,6-Hexamethylene Diisocyanate (monomer)</t>
  </si>
  <si>
    <t>1,8-Dinitropyrene</t>
  </si>
  <si>
    <t>1-Nitropyrene</t>
  </si>
  <si>
    <t>2',3,4,4',5-PeCB</t>
  </si>
  <si>
    <t>2,3',4,4',5,5'-HxCB</t>
  </si>
  <si>
    <t>2,3',4,4',5-PeCB</t>
  </si>
  <si>
    <t>2,3,3',4,4',5'-HxCB</t>
  </si>
  <si>
    <t>2,3,3',4,4',5,5'-HpCB</t>
  </si>
  <si>
    <t>2,3,3',4,4',5-HxCB</t>
  </si>
  <si>
    <t>2,3,3',4,4'-PeCB</t>
  </si>
  <si>
    <t>2,3,4,4',5-PeCB</t>
  </si>
  <si>
    <t>2,3,4,6,7,8-hexachlorodibenzofuran</t>
  </si>
  <si>
    <t>2,3,4,7,8-Pentachlorodibenzofuran</t>
  </si>
  <si>
    <t>2,3,7,8-Tetrachlorodibenzo-p-dioxin and related compounds</t>
  </si>
  <si>
    <t>2,3,7,8-Tetrachlorodibenzofuran</t>
  </si>
  <si>
    <t>2,4,6-Trichlorophenol</t>
  </si>
  <si>
    <t>2,4-Diaminoanisole</t>
  </si>
  <si>
    <t>2,4-Diaminotoluene</t>
  </si>
  <si>
    <t>2,4-Dinitrotoluene</t>
  </si>
  <si>
    <t>2-Aminoanthraquinone</t>
  </si>
  <si>
    <t>2-Nitrofluorene</t>
  </si>
  <si>
    <t>3,3',4,4',5,5'-HxCB</t>
  </si>
  <si>
    <t>3,3',4,4',5-PeCB</t>
  </si>
  <si>
    <t>3,3',4,4'-TCB</t>
  </si>
  <si>
    <t>3,3-Dichlorobenzidine</t>
  </si>
  <si>
    <t>3,4,4'5-TCB</t>
  </si>
  <si>
    <t>3-Methylcholanthrene</t>
  </si>
  <si>
    <t>4,4-Methylene bis(2-chloroaniline)</t>
  </si>
  <si>
    <t>4,4-Methylenedianiline</t>
  </si>
  <si>
    <t>4-Chloro-ortho-phenylenediamine</t>
  </si>
  <si>
    <t>4-Dimethylaminoazobenzene</t>
  </si>
  <si>
    <t>4-Nitropyrene</t>
  </si>
  <si>
    <t>5-Methylchrysene</t>
  </si>
  <si>
    <t>5-Nitroacenaphthene</t>
  </si>
  <si>
    <t>6-Nitrochrysene</t>
  </si>
  <si>
    <t>7,12-Dimethylbenz(a)anthracene</t>
  </si>
  <si>
    <t>7H-dibenzo(c,g)carbazole</t>
  </si>
  <si>
    <t>Acetaldehyde</t>
  </si>
  <si>
    <t>Acetamide</t>
  </si>
  <si>
    <t>Acrolein</t>
  </si>
  <si>
    <t>Acrylamide</t>
  </si>
  <si>
    <t>Acrylic Acid</t>
  </si>
  <si>
    <t>Acrylonitrile</t>
  </si>
  <si>
    <t>Allyl chloride</t>
  </si>
  <si>
    <t>Ammonia</t>
  </si>
  <si>
    <t>Aniline</t>
  </si>
  <si>
    <t>Arsenic</t>
  </si>
  <si>
    <t>Arsine</t>
  </si>
  <si>
    <t>Asbestos [1/(100 PCM fibers/m^3)]^-1</t>
  </si>
  <si>
    <t>Benz(a)anthracene</t>
  </si>
  <si>
    <t>Benzene</t>
  </si>
  <si>
    <t>Benzidine</t>
  </si>
  <si>
    <t>Benzo(a)pyrene</t>
  </si>
  <si>
    <t>Benzo(b)fluoranthene</t>
  </si>
  <si>
    <t>Benzo(j)fluoranthene</t>
  </si>
  <si>
    <t>Benzo(k)fluoranthene</t>
  </si>
  <si>
    <t>Benzyl Chloride</t>
  </si>
  <si>
    <t>Beryllium</t>
  </si>
  <si>
    <t>Bis(2-chloroethyl) Ether</t>
  </si>
  <si>
    <t>Bis(2-chloromethyl) Ether</t>
  </si>
  <si>
    <t>Cadmium</t>
  </si>
  <si>
    <t>Caprolactam</t>
  </si>
  <si>
    <t>Carbon Disulfide</t>
  </si>
  <si>
    <t>Carbon Monoxide</t>
  </si>
  <si>
    <t>Carbon Tetrachloride</t>
  </si>
  <si>
    <t>Carbonyl Sulfide</t>
  </si>
  <si>
    <t>Chlorinated paraffins (Avg. chain length C12; approx. 60 percent chlorine by weight)</t>
  </si>
  <si>
    <t>Chlorine</t>
  </si>
  <si>
    <t>Chlorine Dioxide</t>
  </si>
  <si>
    <t>Chlorite</t>
  </si>
  <si>
    <t>Chlorobenzene</t>
  </si>
  <si>
    <t>Chlorodibromomethane</t>
  </si>
  <si>
    <t>Chloroethane (Ethyl Chloride)</t>
  </si>
  <si>
    <t>Chloroform</t>
  </si>
  <si>
    <t>Chloropicrin</t>
  </si>
  <si>
    <t>Chromic Trioxide</t>
  </si>
  <si>
    <t>Chromium-hexavalent</t>
  </si>
  <si>
    <t>Barium chromate</t>
  </si>
  <si>
    <t>Calcium chromate</t>
  </si>
  <si>
    <t>Lead chromate</t>
  </si>
  <si>
    <t>Sodium dichromate</t>
  </si>
  <si>
    <t>Strontium chromate</t>
  </si>
  <si>
    <t>7789062</t>
  </si>
  <si>
    <t>Zinc chromate</t>
  </si>
  <si>
    <t>CHROMIC TRIOXIDE (as chromic acid mist)</t>
  </si>
  <si>
    <t>Chrysene</t>
  </si>
  <si>
    <t>Cobalt</t>
  </si>
  <si>
    <t>Copper</t>
  </si>
  <si>
    <t>Copper and Copper Compounds</t>
  </si>
  <si>
    <t>Cresol Mixtures</t>
  </si>
  <si>
    <t>Cupferron</t>
  </si>
  <si>
    <t>Cyanide</t>
  </si>
  <si>
    <t>Di(2-ethylhexyl)phthalate</t>
  </si>
  <si>
    <t>Dibenz(a-h)acridine</t>
  </si>
  <si>
    <t>Dibenz(a-h)anthracene</t>
  </si>
  <si>
    <t>Dibenz(a-j)acridine</t>
  </si>
  <si>
    <t>Dibenzo(a-e)pyrene</t>
  </si>
  <si>
    <t>Dibenzo(a-h)pyrene</t>
  </si>
  <si>
    <t>Dibenzo(a-i)pyrene</t>
  </si>
  <si>
    <t>Dibenzo(a-l)pyrene</t>
  </si>
  <si>
    <t>Diesel Exhaust Particulate</t>
  </si>
  <si>
    <t>Diethanolamine</t>
  </si>
  <si>
    <t>Dimethylformamide</t>
  </si>
  <si>
    <t>Direct Black 38 (Technical Grade)</t>
  </si>
  <si>
    <t>Direct Blue 6 (Technical Grade)</t>
  </si>
  <si>
    <t>Direct Brown 95 (Technical Grade)</t>
  </si>
  <si>
    <t>Epichlorohydrin</t>
  </si>
  <si>
    <t>Ethylbenzene</t>
  </si>
  <si>
    <t>Ethylene Glycol</t>
  </si>
  <si>
    <t>Ethylene Glycol Monobutyl Ether</t>
  </si>
  <si>
    <t>Ethylene Glycol Monoethyl Ether</t>
  </si>
  <si>
    <t>Ethylene Glycol Monoethyl Ether Acetate</t>
  </si>
  <si>
    <t>Ethylene Glycol Monomethyl Ether</t>
  </si>
  <si>
    <t>Ethylene Glycol Monomethyl Ether Acetate</t>
  </si>
  <si>
    <t>Ethylene Oxide</t>
  </si>
  <si>
    <t>Ethylene Thiourea</t>
  </si>
  <si>
    <t>Fluorides</t>
  </si>
  <si>
    <t>Formaldehyde (gas)</t>
  </si>
  <si>
    <t>Glutaraldehyde</t>
  </si>
  <si>
    <t>Hexachlorobenzene</t>
  </si>
  <si>
    <t>Hexachlorocyclohexane (Technical Grade)</t>
  </si>
  <si>
    <t>Hexachlorocyclohexane- Alpha Isomer</t>
  </si>
  <si>
    <t>Hexachlorocyclohexane- Beta Isomer</t>
  </si>
  <si>
    <t>Hexachlorocyclohexane- Gamma Isomer</t>
  </si>
  <si>
    <t>Hydrazine</t>
  </si>
  <si>
    <t>Hydrogen Chloride</t>
  </si>
  <si>
    <t>Hydrogen Cyanide</t>
  </si>
  <si>
    <t>Hydrogen Fluoride</t>
  </si>
  <si>
    <t>Hydrogen Selenide</t>
  </si>
  <si>
    <t>Hydrogen Sulfide</t>
  </si>
  <si>
    <t>Indeno(1-2-3-c-d)pyrene</t>
  </si>
  <si>
    <t>Isophorone</t>
  </si>
  <si>
    <t>Isopropyl Alcohol</t>
  </si>
  <si>
    <t>Lead Acetate</t>
  </si>
  <si>
    <t>Lead and Lead Compounds</t>
  </si>
  <si>
    <t>Lead Phosphate</t>
  </si>
  <si>
    <t>Lead Subacetate</t>
  </si>
  <si>
    <t>m-CRESOL</t>
  </si>
  <si>
    <t>m-XYLENE</t>
  </si>
  <si>
    <t>Maleic Anhydride</t>
  </si>
  <si>
    <t>Manganese &amp; Manganese Compounds</t>
  </si>
  <si>
    <t>Mercury (Inorganic)</t>
  </si>
  <si>
    <t>Mercuric chloride</t>
  </si>
  <si>
    <t>Methanol</t>
  </si>
  <si>
    <t>Methyl Bromide</t>
  </si>
  <si>
    <t>Methyl Ethyl Ketone</t>
  </si>
  <si>
    <t>Methyl Isocyanate</t>
  </si>
  <si>
    <t>Methyl Tertiary Butyl Ether</t>
  </si>
  <si>
    <t>Methylene Chloride (Dichloromethane)</t>
  </si>
  <si>
    <t>Methylene Diphenyl Isocyanate (MDI)</t>
  </si>
  <si>
    <t>Michlers Ketone</t>
  </si>
  <si>
    <t>n-Hexane</t>
  </si>
  <si>
    <t>n-Nitroso-n-methylethylamine</t>
  </si>
  <si>
    <t>n-Nitrosodi-n-Butylamine</t>
  </si>
  <si>
    <t>n-Nitrosodi-n-Propylamine</t>
  </si>
  <si>
    <t>n-Nitrosodiethylamine</t>
  </si>
  <si>
    <t>n-Nitrosodimethylamine</t>
  </si>
  <si>
    <t>n-Nitrosodiphenylamine</t>
  </si>
  <si>
    <t>n-Nitrosomorpholine</t>
  </si>
  <si>
    <t>n-Nitrosopiperidine</t>
  </si>
  <si>
    <t>n-Nitrosopyrrolidine</t>
  </si>
  <si>
    <t>Naphthalene</t>
  </si>
  <si>
    <t>Nickel and Nickel Compounds</t>
  </si>
  <si>
    <t>Nickel acetate</t>
  </si>
  <si>
    <t>Nickel carbonate</t>
  </si>
  <si>
    <t>Nickel carbonyl</t>
  </si>
  <si>
    <t>Nickel hydroxide</t>
  </si>
  <si>
    <t>Nickelocene</t>
  </si>
  <si>
    <t>Nickel Oxide</t>
  </si>
  <si>
    <t>Nickel Refinery Dust</t>
  </si>
  <si>
    <t>Nickel Subsulfide</t>
  </si>
  <si>
    <t>Nitric Acid</t>
  </si>
  <si>
    <t>Nitrogen Dioxide</t>
  </si>
  <si>
    <t>o-CRESOL</t>
  </si>
  <si>
    <t>o-XYLENE</t>
  </si>
  <si>
    <t>Oleum</t>
  </si>
  <si>
    <t>Ozone</t>
  </si>
  <si>
    <t>p-Chloro-o-toluidine</t>
  </si>
  <si>
    <t>p-Cresidine</t>
  </si>
  <si>
    <t>p-CRESOL</t>
  </si>
  <si>
    <t>p-Nitrosodiphenylamine</t>
  </si>
  <si>
    <t>p-XYLENE</t>
  </si>
  <si>
    <t>Pentachlorophenol</t>
  </si>
  <si>
    <t>Perchloroethylene</t>
  </si>
  <si>
    <t>Phenol</t>
  </si>
  <si>
    <t>Phosgene</t>
  </si>
  <si>
    <t>Phosphine</t>
  </si>
  <si>
    <t>Phosphoric Acid</t>
  </si>
  <si>
    <t>Phthalic Anhydride</t>
  </si>
  <si>
    <t>Polychlorinated Biphenyls</t>
  </si>
  <si>
    <t>Potassium Bromate</t>
  </si>
  <si>
    <t>Propylene</t>
  </si>
  <si>
    <t>Propylene Glycol Monomethyl Ether</t>
  </si>
  <si>
    <t>Propylene oxide</t>
  </si>
  <si>
    <t>Selenium</t>
  </si>
  <si>
    <t>Selenium sulfide</t>
  </si>
  <si>
    <t>Silica (crystalline, respirable)</t>
  </si>
  <si>
    <t>Sodium hydroxide</t>
  </si>
  <si>
    <t>Styrene</t>
  </si>
  <si>
    <t>Sulfates</t>
  </si>
  <si>
    <t>Sulfur Dioxide</t>
  </si>
  <si>
    <t>Sulfuric Acid</t>
  </si>
  <si>
    <t>Sulfur Trioxide</t>
  </si>
  <si>
    <t>Tertiary-butyl acetate</t>
  </si>
  <si>
    <t>Tetrachloroethylene</t>
  </si>
  <si>
    <t>Thioacetamide</t>
  </si>
  <si>
    <t>Toluene</t>
  </si>
  <si>
    <t>Toluene Diisocyanates</t>
  </si>
  <si>
    <t>Toluene Diisocyanates (2,4 and 2, 6)</t>
  </si>
  <si>
    <t>Trichloroethylene</t>
  </si>
  <si>
    <t>Triethylamine</t>
  </si>
  <si>
    <t>Urethane</t>
  </si>
  <si>
    <t>Vanadium pentoxide</t>
  </si>
  <si>
    <t>Vinyl acetate</t>
  </si>
  <si>
    <t>Vinyl chloride</t>
  </si>
  <si>
    <t>Xylenes (technical mixture of m, o, p-isomers)</t>
  </si>
  <si>
    <t>Vanadium</t>
  </si>
  <si>
    <t>TOTAL UNADJUSTED Risk Values</t>
  </si>
  <si>
    <r>
      <t>Diesel Internal Combustion (IC) Engine Distance Multiplier Tool:</t>
    </r>
    <r>
      <rPr>
        <sz val="10.5"/>
        <color theme="1"/>
        <rFont val="Corbel"/>
        <family val="2"/>
      </rPr>
      <t> This distance multiplier tool refines the screening values for cancer risk and PM2.5 concentrations found in the District's Stationary Source Screening Analysis Tool for permitted facilities which contain only diesel IC engines, to represent adjusted risk and hazard impacts that can be expected with farther distances from the source of emissions.</t>
    </r>
  </si>
  <si>
    <r>
      <rPr>
        <b/>
        <sz val="10.5"/>
        <color theme="1"/>
        <rFont val="Corbel"/>
        <family val="2"/>
      </rPr>
      <t xml:space="preserve">Generic Distance Multiplier Tool: </t>
    </r>
    <r>
      <rPr>
        <sz val="10.5"/>
        <color theme="1"/>
        <rFont val="Corbel"/>
        <family val="2"/>
      </rPr>
      <t>This distance multiplier tool refines the screening values to represent adjusted risk and hazard impacts that can be expected with farther distances from the source of emissions.</t>
    </r>
  </si>
  <si>
    <t>Diesel Internal Combustion Engines</t>
  </si>
  <si>
    <t>Generic Case</t>
  </si>
  <si>
    <t>Distance
(meters)</t>
  </si>
  <si>
    <t>Distance
(feet)</t>
  </si>
  <si>
    <t>Distance adjustment multiplier</t>
  </si>
  <si>
    <t>Enter Risk or Hazard</t>
  </si>
  <si>
    <t>Adjusted Risk or Hazard</t>
  </si>
  <si>
    <t>Enter PM2.5 Concentration</t>
  </si>
  <si>
    <t>Adjusted PM2.5 Concentration</t>
  </si>
  <si>
    <t>Multiplier</t>
  </si>
  <si>
    <r>
      <rPr>
        <sz val="11"/>
        <color rgb="FFFF0000"/>
        <rFont val="Calibri"/>
        <family val="2"/>
        <scheme val="minor"/>
      </rPr>
      <t>Red</t>
    </r>
    <r>
      <rPr>
        <sz val="11"/>
        <color theme="1"/>
        <rFont val="Calibri"/>
        <family val="2"/>
        <scheme val="minor"/>
      </rPr>
      <t xml:space="preserve"> = updated toxicity values based on amendments to Regulation 2-5, adopted on December 15, 2021</t>
    </r>
  </si>
  <si>
    <t>(mg/kg-day)-1</t>
  </si>
  <si>
    <t>CAS Number</t>
  </si>
  <si>
    <t>Chronic multi-pathway inhalation REL</t>
  </si>
  <si>
    <t>Inhalation Multi-pathway slope factor</t>
  </si>
  <si>
    <t xml:space="preserve">Note: Multipathway exposures that takes into account potential increase in cancer potency due to exposures to non-inhalation pathways were addressed by modifying the cancer potency using a weighing factor.  The CP weighing factor is listed in Table 2-5-1 of the District’s Regulation 2-5.  This factor was derived using unit emission rates in CARB’s HARP model.  TACs with multi-pathway cancer impacts include: arsenic, inorganic arsenic compounds, chromium (hexavalent), inorganic hexavalent chromium compounds, di(2-ethylhexyl) phthalate, hexachlorocyclohexanes, lead, inorganic lead compounds, 4,4-methylene dianiline and its dichloride, polychlorinated biphenyls (PCBs), polycyclic aromatic hydrocarbons (PAHs), polychlorinated dibenzop-dioxins (PCDDs), polychlorinated dibenzofurans (PCDFs), and dioxin like PCBs. For inhalation only (non-multipathway) carcinogens, the CP weighting factor is equal to the inhalation cancer potency factor.  </t>
  </si>
  <si>
    <t>pol_id</t>
  </si>
  <si>
    <t>pol_id name</t>
  </si>
  <si>
    <t>CAS#</t>
  </si>
  <si>
    <t>Adipic acid</t>
  </si>
  <si>
    <t>124-04-9</t>
  </si>
  <si>
    <t>Benzaldehyde</t>
  </si>
  <si>
    <t>100-52-7</t>
  </si>
  <si>
    <t>71-43-2</t>
  </si>
  <si>
    <t>Carbitol</t>
  </si>
  <si>
    <t>111-90-0</t>
  </si>
  <si>
    <t>Carbon tetrachloride</t>
  </si>
  <si>
    <t>56-23-5</t>
  </si>
  <si>
    <t>Cellosolve</t>
  </si>
  <si>
    <t>110-80-5</t>
  </si>
  <si>
    <t>Cellosolve acetate</t>
  </si>
  <si>
    <t>111-15-9</t>
  </si>
  <si>
    <t>Chlorobenzene -other/not spec</t>
  </si>
  <si>
    <t>108-90-7</t>
  </si>
  <si>
    <t>Cyclohexane</t>
  </si>
  <si>
    <t>110-82-7</t>
  </si>
  <si>
    <t>Cyclopentane</t>
  </si>
  <si>
    <t>287-92-3</t>
  </si>
  <si>
    <t>Diacetone alcohol</t>
  </si>
  <si>
    <t>123-42-2</t>
  </si>
  <si>
    <t>Dimethyl formamide</t>
  </si>
  <si>
    <t>68-12-2</t>
  </si>
  <si>
    <t>Ethyl acetate</t>
  </si>
  <si>
    <t>141-78-6</t>
  </si>
  <si>
    <t>Ethyl alcohol</t>
  </si>
  <si>
    <t>64-17-5</t>
  </si>
  <si>
    <t>Ethyl amine</t>
  </si>
  <si>
    <t>75-04-7</t>
  </si>
  <si>
    <t>Ethylene dichloride</t>
  </si>
  <si>
    <t>107-06-2</t>
  </si>
  <si>
    <t>Formaldehyde</t>
  </si>
  <si>
    <t>50-00-0</t>
  </si>
  <si>
    <t>Amine - formin</t>
  </si>
  <si>
    <t>100-97-0</t>
  </si>
  <si>
    <t>Gasoline - leaded</t>
  </si>
  <si>
    <t>8006-61-9</t>
  </si>
  <si>
    <t>Heptane</t>
  </si>
  <si>
    <t>142-82-5</t>
  </si>
  <si>
    <t>Hexane</t>
  </si>
  <si>
    <t>110-54-3</t>
  </si>
  <si>
    <t>Isooctane</t>
  </si>
  <si>
    <t>540-84-1</t>
  </si>
  <si>
    <t>Isopentane</t>
  </si>
  <si>
    <t>78-78-4</t>
  </si>
  <si>
    <t>Isopropyl acetate</t>
  </si>
  <si>
    <t>108-21-4</t>
  </si>
  <si>
    <t>Isopropyl alcohol</t>
  </si>
  <si>
    <t>67-63-0</t>
  </si>
  <si>
    <t>Kerosene</t>
  </si>
  <si>
    <t>8008-20-6</t>
  </si>
  <si>
    <t>LPG</t>
  </si>
  <si>
    <t>68476-85-7</t>
  </si>
  <si>
    <t>Methyl ethyl ketone (MEK)</t>
  </si>
  <si>
    <t>78-93-3</t>
  </si>
  <si>
    <t>Methyl isobutyl ketone (MIBK)</t>
  </si>
  <si>
    <t>108-10-1</t>
  </si>
  <si>
    <t>Maleic acid</t>
  </si>
  <si>
    <t>110-16-7</t>
  </si>
  <si>
    <t>Maleic anhydride</t>
  </si>
  <si>
    <t>108-31-6</t>
  </si>
  <si>
    <t>Methyl acetate</t>
  </si>
  <si>
    <t>79-20-9</t>
  </si>
  <si>
    <t>Methyl alcohol</t>
  </si>
  <si>
    <t>67-56-1</t>
  </si>
  <si>
    <t>Methyl benzoate</t>
  </si>
  <si>
    <t>93-58-3</t>
  </si>
  <si>
    <t>Mineral spirits</t>
  </si>
  <si>
    <t>64475-85-0</t>
  </si>
  <si>
    <t>Nitrobenzene</t>
  </si>
  <si>
    <t>98-95-3</t>
  </si>
  <si>
    <t>Pentane</t>
  </si>
  <si>
    <t>109-66-0</t>
  </si>
  <si>
    <t>127-18-4</t>
  </si>
  <si>
    <t>108-95-2</t>
  </si>
  <si>
    <t>Phenyl acetate</t>
  </si>
  <si>
    <t>122-79-2</t>
  </si>
  <si>
    <t>Phthalic acid</t>
  </si>
  <si>
    <t>88-99-3</t>
  </si>
  <si>
    <t>Phthalic anhydride</t>
  </si>
  <si>
    <t>85-44-9</t>
  </si>
  <si>
    <t>Polyvinyl chloride (PVC)</t>
  </si>
  <si>
    <t>9002-86-2</t>
  </si>
  <si>
    <t>100-42-5</t>
  </si>
  <si>
    <t>108-88-3</t>
  </si>
  <si>
    <t>1,1,1-trichloroethane   (with dioxane)</t>
  </si>
  <si>
    <t>71-55-6</t>
  </si>
  <si>
    <t>79-01-6</t>
  </si>
  <si>
    <t>Xylene</t>
  </si>
  <si>
    <t>1330-20-7</t>
  </si>
  <si>
    <t>n,n-dimethyl acetamide</t>
  </si>
  <si>
    <t>127-19-5</t>
  </si>
  <si>
    <t>n-methylpyrrolidine</t>
  </si>
  <si>
    <t>120-94-5</t>
  </si>
  <si>
    <t>n-propyl alcohol</t>
  </si>
  <si>
    <t>71-23-8</t>
  </si>
  <si>
    <t>Ethylidene chloride</t>
  </si>
  <si>
    <t>75-34-3</t>
  </si>
  <si>
    <t>78-59-1</t>
  </si>
  <si>
    <t>Cumene</t>
  </si>
  <si>
    <t>98-82-8</t>
  </si>
  <si>
    <t>Mesityl oxide</t>
  </si>
  <si>
    <t>141-97-7</t>
  </si>
  <si>
    <t>Dipentene</t>
  </si>
  <si>
    <t>138-86-3</t>
  </si>
  <si>
    <t>Tetralin</t>
  </si>
  <si>
    <t>119-64-2</t>
  </si>
  <si>
    <t>Diisobutyl ketone</t>
  </si>
  <si>
    <t>108-83-8</t>
  </si>
  <si>
    <t>Methyl isoamyl ketone</t>
  </si>
  <si>
    <t>110-12-3</t>
  </si>
  <si>
    <t>Ethyl isoamyl ketone</t>
  </si>
  <si>
    <t>624-42-0</t>
  </si>
  <si>
    <t>100-41-4</t>
  </si>
  <si>
    <t>Amyl acetate</t>
  </si>
  <si>
    <t>628-63-7</t>
  </si>
  <si>
    <t>75-07-0</t>
  </si>
  <si>
    <t>Ethyl acrylate</t>
  </si>
  <si>
    <t>140-88-5</t>
  </si>
  <si>
    <t>107-13-1</t>
  </si>
  <si>
    <t>107-05-1</t>
  </si>
  <si>
    <t>Dichlorodifluoromethane</t>
  </si>
  <si>
    <t>75-71-8</t>
  </si>
  <si>
    <t>Diethyl amine</t>
  </si>
  <si>
    <t>109-87-7</t>
  </si>
  <si>
    <t>1,4-dioxane</t>
  </si>
  <si>
    <t>123-91-1</t>
  </si>
  <si>
    <t>Vinylidene chloride</t>
  </si>
  <si>
    <t>75-35-4</t>
  </si>
  <si>
    <t>Dichloroethylene, sym-</t>
  </si>
  <si>
    <t>540-59-0</t>
  </si>
  <si>
    <t>Trimethylamine</t>
  </si>
  <si>
    <t>75-50-3</t>
  </si>
  <si>
    <t>1,2,4-trimethylbenzene</t>
  </si>
  <si>
    <t>95-63-6</t>
  </si>
  <si>
    <t>91-20-3</t>
  </si>
  <si>
    <t>1,3-dichloropropene</t>
  </si>
  <si>
    <t>542-75-6</t>
  </si>
  <si>
    <t>67-66-3</t>
  </si>
  <si>
    <t>Acrylic acid</t>
  </si>
  <si>
    <t>79-10-7</t>
  </si>
  <si>
    <t>Methylene chloride</t>
  </si>
  <si>
    <t>75-09-2</t>
  </si>
  <si>
    <t>Methyl methacrylate</t>
  </si>
  <si>
    <t>80-62-6</t>
  </si>
  <si>
    <t>108-05-4</t>
  </si>
  <si>
    <t>Butane</t>
  </si>
  <si>
    <t>106-97-8</t>
  </si>
  <si>
    <t>Propane</t>
  </si>
  <si>
    <t>74-98-6</t>
  </si>
  <si>
    <t>Ethylene dibromide</t>
  </si>
  <si>
    <t>106-93-4</t>
  </si>
  <si>
    <t>Boron trifluoride-etherate</t>
  </si>
  <si>
    <t>353-42-4</t>
  </si>
  <si>
    <t>Tetra-Ethyl Lead (TEL)</t>
  </si>
  <si>
    <t>78-00-2</t>
  </si>
  <si>
    <t>Formic acid</t>
  </si>
  <si>
    <t>64-18-6</t>
  </si>
  <si>
    <t>Ethyl chloride</t>
  </si>
  <si>
    <t>75-00-3</t>
  </si>
  <si>
    <t>Formaldehyde/water mixture</t>
  </si>
  <si>
    <t>Acetic acid</t>
  </si>
  <si>
    <t>64-19-7</t>
  </si>
  <si>
    <t>Acetone</t>
  </si>
  <si>
    <t>67-64-1</t>
  </si>
  <si>
    <t>Acetonitrile</t>
  </si>
  <si>
    <t>75-05-8</t>
  </si>
  <si>
    <t>Acetylene</t>
  </si>
  <si>
    <t>74-86-2</t>
  </si>
  <si>
    <t>Methyl acrylate</t>
  </si>
  <si>
    <t>96-33-3</t>
  </si>
  <si>
    <t>2-nitropropane</t>
  </si>
  <si>
    <t>79-46-9</t>
  </si>
  <si>
    <t>Trichlorotrifluoroethane</t>
  </si>
  <si>
    <t>76-13-1</t>
  </si>
  <si>
    <t>Tridecyl alcohol</t>
  </si>
  <si>
    <t>112-70-9</t>
  </si>
  <si>
    <t>111-42-2</t>
  </si>
  <si>
    <t>Ethylene oxide</t>
  </si>
  <si>
    <t>75-21-8</t>
  </si>
  <si>
    <t>75-56-9</t>
  </si>
  <si>
    <t>Cyclohexanone</t>
  </si>
  <si>
    <t>108-94-1</t>
  </si>
  <si>
    <t>Jet fuel JP5</t>
  </si>
  <si>
    <t>Ethyl silicate</t>
  </si>
  <si>
    <t>78-10-4</t>
  </si>
  <si>
    <t>Hexamethyldisilazane (HMDS)</t>
  </si>
  <si>
    <t>999-97-3</t>
  </si>
  <si>
    <t>107-02-8</t>
  </si>
  <si>
    <t>Benzyl chloride</t>
  </si>
  <si>
    <t>100-44-7</t>
  </si>
  <si>
    <t>Chloroprene</t>
  </si>
  <si>
    <t>126-99-8</t>
  </si>
  <si>
    <t>106-89-8</t>
  </si>
  <si>
    <t>Hexachlorocyclopentadiene</t>
  </si>
  <si>
    <t>77-47-4</t>
  </si>
  <si>
    <t>Methyl bromide</t>
  </si>
  <si>
    <t>74-83-9</t>
  </si>
  <si>
    <t>75-01-4</t>
  </si>
  <si>
    <t>118-74-1</t>
  </si>
  <si>
    <t>1,3-butadiene</t>
  </si>
  <si>
    <t>106-99-0</t>
  </si>
  <si>
    <t>Butyl cellosolve</t>
  </si>
  <si>
    <t>111-76-2</t>
  </si>
  <si>
    <t>Diethyl carbonate</t>
  </si>
  <si>
    <t>105-58-8</t>
  </si>
  <si>
    <t>Diethyl oxalate</t>
  </si>
  <si>
    <t>95-92-1</t>
  </si>
  <si>
    <t>Cresol</t>
  </si>
  <si>
    <t>1319-77-3</t>
  </si>
  <si>
    <t>Dialkyl nitrosamine</t>
  </si>
  <si>
    <t>Dichlorobenzene</t>
  </si>
  <si>
    <t>106-46-7</t>
  </si>
  <si>
    <t>Nitrosomorpholine</t>
  </si>
  <si>
    <t>59-89-2</t>
  </si>
  <si>
    <t>Polychlorinated biphenyl (PCB)</t>
  </si>
  <si>
    <t>1336-36-3</t>
  </si>
  <si>
    <t>Methyl cellosolve</t>
  </si>
  <si>
    <t>109-86-4</t>
  </si>
  <si>
    <t>Ethylene</t>
  </si>
  <si>
    <t>74-85-1</t>
  </si>
  <si>
    <t>Methyl carbitol</t>
  </si>
  <si>
    <t>111-77-3</t>
  </si>
  <si>
    <t>Dimethyl sulfoxide</t>
  </si>
  <si>
    <t>67-68-5</t>
  </si>
  <si>
    <t>n-methyl-2-pyrrolidone</t>
  </si>
  <si>
    <t>872-50-4</t>
  </si>
  <si>
    <t>Tetrahydrofuran</t>
  </si>
  <si>
    <t>109-99-9</t>
  </si>
  <si>
    <t>Gasoline - unleaded</t>
  </si>
  <si>
    <t>Diethyl carbitol</t>
  </si>
  <si>
    <t>112-36-7</t>
  </si>
  <si>
    <t>Freon - mixtures with freon</t>
  </si>
  <si>
    <t>Ethylene glycol</t>
  </si>
  <si>
    <t>107-21-1</t>
  </si>
  <si>
    <t>115-07-1</t>
  </si>
  <si>
    <t>Butyl acrylate</t>
  </si>
  <si>
    <t>141-32-2</t>
  </si>
  <si>
    <t>Methylenedianiline (MDA)</t>
  </si>
  <si>
    <t>101-77-9</t>
  </si>
  <si>
    <t>Carbitol acetate</t>
  </si>
  <si>
    <t>112-15-2</t>
  </si>
  <si>
    <t>Diethylene glycol monobutyl ether</t>
  </si>
  <si>
    <t>112-34-5</t>
  </si>
  <si>
    <t>Propylene glycol monomethyl ether</t>
  </si>
  <si>
    <t>107-98-2</t>
  </si>
  <si>
    <t>Anisole</t>
  </si>
  <si>
    <t>100-66-3</t>
  </si>
  <si>
    <t>Butyrolactone</t>
  </si>
  <si>
    <t>96-48-0</t>
  </si>
  <si>
    <t>Propylene glycol monomethyl ether acetate</t>
  </si>
  <si>
    <t>108-65-6</t>
  </si>
  <si>
    <t>Ethylene glycol monobutyl ether acetate</t>
  </si>
  <si>
    <t>112-07-2</t>
  </si>
  <si>
    <t>Isobutyl acetate</t>
  </si>
  <si>
    <t>110-19-0</t>
  </si>
  <si>
    <t>Methyl tertiary-butyl ether</t>
  </si>
  <si>
    <t>1634-04-4</t>
  </si>
  <si>
    <t>Toluene diisocyanate (TDI)</t>
  </si>
  <si>
    <t>26471-62-5</t>
  </si>
  <si>
    <t>Nitromethane</t>
  </si>
  <si>
    <t>75-52-5</t>
  </si>
  <si>
    <t>CFC-11 (Freon-11)</t>
  </si>
  <si>
    <t>75-69-4</t>
  </si>
  <si>
    <t>HFC-23</t>
  </si>
  <si>
    <t>75-46-7</t>
  </si>
  <si>
    <t>HCFC-22</t>
  </si>
  <si>
    <t>75-45-6</t>
  </si>
  <si>
    <t>Diethylene glycol</t>
  </si>
  <si>
    <t>111-46-6</t>
  </si>
  <si>
    <t>Hexylene glycol</t>
  </si>
  <si>
    <t>107-41-5</t>
  </si>
  <si>
    <t>Ethanolamine</t>
  </si>
  <si>
    <t>141-43-5</t>
  </si>
  <si>
    <t>Dimethoxymethane</t>
  </si>
  <si>
    <t>109-87-5</t>
  </si>
  <si>
    <t>Perfluorocarbons</t>
  </si>
  <si>
    <t>HCFC-141b</t>
  </si>
  <si>
    <t>1717-00-6</t>
  </si>
  <si>
    <t>PFC-14</t>
  </si>
  <si>
    <t>75-73-0</t>
  </si>
  <si>
    <t>Nitroethane</t>
  </si>
  <si>
    <t>79-24-3</t>
  </si>
  <si>
    <t>Dibromomethane</t>
  </si>
  <si>
    <t>74-95-3</t>
  </si>
  <si>
    <t>Jet fuel JP8</t>
  </si>
  <si>
    <t>Isopar H</t>
  </si>
  <si>
    <t>64742-48-9</t>
  </si>
  <si>
    <t>Ethyl lactate</t>
  </si>
  <si>
    <t>97-64-3</t>
  </si>
  <si>
    <t>Propylene glycol, 1,2-</t>
  </si>
  <si>
    <t>57-55-6</t>
  </si>
  <si>
    <t>Cyclopentanone</t>
  </si>
  <si>
    <t>120-92-3</t>
  </si>
  <si>
    <t>Propylene glycol tertiary-butyl ether</t>
  </si>
  <si>
    <t>57018-52-7</t>
  </si>
  <si>
    <t>92-87-5</t>
  </si>
  <si>
    <t>79-06-1</t>
  </si>
  <si>
    <t>Di(2-ethylhexyl) phthalate</t>
  </si>
  <si>
    <t>117-81-7</t>
  </si>
  <si>
    <t>Isobutyl isobutyrate</t>
  </si>
  <si>
    <t>97-85-8</t>
  </si>
  <si>
    <t>HFC-152a</t>
  </si>
  <si>
    <t>75-37-6</t>
  </si>
  <si>
    <t>HFC-134a</t>
  </si>
  <si>
    <t>811-97-2</t>
  </si>
  <si>
    <t>HCFC-124</t>
  </si>
  <si>
    <t>2837-89-0</t>
  </si>
  <si>
    <t>Alpha-methylstyrene</t>
  </si>
  <si>
    <t>98-83-9</t>
  </si>
  <si>
    <t>PFC-116</t>
  </si>
  <si>
    <t>76-16-4</t>
  </si>
  <si>
    <t>Diethylene glycol dimethyl ether</t>
  </si>
  <si>
    <t>111-96-6</t>
  </si>
  <si>
    <t>Methyl propyl ketone</t>
  </si>
  <si>
    <t>107-87-9</t>
  </si>
  <si>
    <t>Tetramethylammonium hydroxide</t>
  </si>
  <si>
    <t>75-59-2</t>
  </si>
  <si>
    <t>2-heptanone</t>
  </si>
  <si>
    <t>110-43-0</t>
  </si>
  <si>
    <t>Chloromethane</t>
  </si>
  <si>
    <t>74-87-3</t>
  </si>
  <si>
    <t>Mesitylene</t>
  </si>
  <si>
    <t>108-67-8</t>
  </si>
  <si>
    <t>DF 2000 Dry Cleaning Solvent 147 F</t>
  </si>
  <si>
    <t>p-chlorobenzotrifluoride</t>
  </si>
  <si>
    <t>98-56-6</t>
  </si>
  <si>
    <t>Hydrofluoroether</t>
  </si>
  <si>
    <t>163702-07-6</t>
  </si>
  <si>
    <t>HCFC-225ca</t>
  </si>
  <si>
    <t>422-56-0</t>
  </si>
  <si>
    <t>Hexamethyldisiloxane</t>
  </si>
  <si>
    <t>107-46-0</t>
  </si>
  <si>
    <t>HCFC-123</t>
  </si>
  <si>
    <t>306-83-2</t>
  </si>
  <si>
    <t>1-Bromopropane</t>
  </si>
  <si>
    <t>106-94-5</t>
  </si>
  <si>
    <t>HFC-43-10-mee</t>
  </si>
  <si>
    <t>138495-42-8</t>
  </si>
  <si>
    <t>Lithographic blanket wash</t>
  </si>
  <si>
    <t>64742-88-7</t>
  </si>
  <si>
    <t>Bis(chloromethyl) ether</t>
  </si>
  <si>
    <t>542-88-1</t>
  </si>
  <si>
    <t>Carbon disulfide</t>
  </si>
  <si>
    <t>75-15-0</t>
  </si>
  <si>
    <t>1,2-dibromo-3-chloropropane</t>
  </si>
  <si>
    <t>96-12-8</t>
  </si>
  <si>
    <t>3,3'-chlorodibenzidine</t>
  </si>
  <si>
    <t>91-94-1</t>
  </si>
  <si>
    <t>Ethyl carbamate</t>
  </si>
  <si>
    <t>51-79-6</t>
  </si>
  <si>
    <t>Methyl isocyanate</t>
  </si>
  <si>
    <t>624-83-9</t>
  </si>
  <si>
    <t>Nitrosodimethylamine, n-</t>
  </si>
  <si>
    <t>62-75-9</t>
  </si>
  <si>
    <t>2,4,6-trichlorophenol</t>
  </si>
  <si>
    <t>88-06-2</t>
  </si>
  <si>
    <t>60-35-5</t>
  </si>
  <si>
    <t>62-53-3</t>
  </si>
  <si>
    <t>Bis(2-chloroethyl) ether</t>
  </si>
  <si>
    <t>111-44-4</t>
  </si>
  <si>
    <t>Dimethylaminoazobenzene</t>
  </si>
  <si>
    <t>60-11-7</t>
  </si>
  <si>
    <t>2,4-dinitrotoluene</t>
  </si>
  <si>
    <t>121-14-2</t>
  </si>
  <si>
    <t>1,2-epoxybutane</t>
  </si>
  <si>
    <t>106-88-7</t>
  </si>
  <si>
    <t>Ethylenethiourea</t>
  </si>
  <si>
    <t>96-45-7</t>
  </si>
  <si>
    <t>Hexachloro-1,3-butadiene</t>
  </si>
  <si>
    <t>87-68-3</t>
  </si>
  <si>
    <t>Hexachloroethane</t>
  </si>
  <si>
    <t>67-72-1</t>
  </si>
  <si>
    <t>Hexamethylene-1,6-diisocyanate</t>
  </si>
  <si>
    <t>822-06-0</t>
  </si>
  <si>
    <t>Styrene oxide</t>
  </si>
  <si>
    <t>96-09-3</t>
  </si>
  <si>
    <t>1,1,2,2-tetrachloroethane</t>
  </si>
  <si>
    <t>79-34-5</t>
  </si>
  <si>
    <t>1,1,2-trichloroethane</t>
  </si>
  <si>
    <t>79-00-5</t>
  </si>
  <si>
    <t>121-44-8</t>
  </si>
  <si>
    <t>Vinyl bromide</t>
  </si>
  <si>
    <t>593-60-2</t>
  </si>
  <si>
    <t>D5 Siloxane</t>
  </si>
  <si>
    <t>541-02-6</t>
  </si>
  <si>
    <t>Butyl alcohol, tert-</t>
  </si>
  <si>
    <t>75-65-0</t>
  </si>
  <si>
    <t>Propylene Carbonate</t>
  </si>
  <si>
    <t>108-32-7</t>
  </si>
  <si>
    <t>Dichlorofluoromethane</t>
  </si>
  <si>
    <t>75-43-4</t>
  </si>
  <si>
    <t>Methyldiethanolamine</t>
  </si>
  <si>
    <t>105-59-9</t>
  </si>
  <si>
    <t>Dipropylene glycol monomethyl ether</t>
  </si>
  <si>
    <t>34590-94-8</t>
  </si>
  <si>
    <t>Ethylenediamine</t>
  </si>
  <si>
    <t>107-15-3</t>
  </si>
  <si>
    <t>Biodiesel (B100)</t>
  </si>
  <si>
    <t>67784-80-9</t>
  </si>
  <si>
    <t>Epoxy resin - water based</t>
  </si>
  <si>
    <t>111-30-8</t>
  </si>
  <si>
    <t>Methylene diphenyl isocyanate</t>
  </si>
  <si>
    <t>101-68-8</t>
  </si>
  <si>
    <t>Butylal</t>
  </si>
  <si>
    <t>2568-90-3</t>
  </si>
  <si>
    <t>Propylene tetramer</t>
  </si>
  <si>
    <t>6842-15-5</t>
  </si>
  <si>
    <t>HCFC-142b</t>
  </si>
  <si>
    <t>75-68-3</t>
  </si>
  <si>
    <t>HCFC-225cb</t>
  </si>
  <si>
    <t>507-55-1</t>
  </si>
  <si>
    <t>HFC-32</t>
  </si>
  <si>
    <t>75-10-5</t>
  </si>
  <si>
    <t>HFC-125</t>
  </si>
  <si>
    <t>354-33-6</t>
  </si>
  <si>
    <t>HFC-143a</t>
  </si>
  <si>
    <t>420-46-2</t>
  </si>
  <si>
    <t>HFC-227ea</t>
  </si>
  <si>
    <t>431-89-0</t>
  </si>
  <si>
    <t>HFC-236fa</t>
  </si>
  <si>
    <t>690-39-1</t>
  </si>
  <si>
    <t>HFC-245fa</t>
  </si>
  <si>
    <t>460-73-1</t>
  </si>
  <si>
    <t>HFC-365mfc</t>
  </si>
  <si>
    <t>406-58-6</t>
  </si>
  <si>
    <t>PFC-218</t>
  </si>
  <si>
    <t>76-19-7</t>
  </si>
  <si>
    <t>PFC-318</t>
  </si>
  <si>
    <t>115-25-3</t>
  </si>
  <si>
    <t>NPOC (non-precursor organics, other/not spec)</t>
  </si>
  <si>
    <t>406-78-0</t>
  </si>
  <si>
    <t>Chlorinated dioxins &amp; furans (Calif TCDD equiv)</t>
  </si>
  <si>
    <t>1746-01-6</t>
  </si>
  <si>
    <t>Phenols (chlorinated)</t>
  </si>
  <si>
    <t>75-44-5</t>
  </si>
  <si>
    <t>Ethane</t>
  </si>
  <si>
    <t>74-84-0</t>
  </si>
  <si>
    <t>Methane (obsolete)</t>
  </si>
  <si>
    <t>74-82-8</t>
  </si>
  <si>
    <t>Aluminum pollutant</t>
  </si>
  <si>
    <t>7429-90-5</t>
  </si>
  <si>
    <t>Antimony</t>
  </si>
  <si>
    <t>7440-36-0</t>
  </si>
  <si>
    <t>Arsenic (all)</t>
  </si>
  <si>
    <t>7440-38-2</t>
  </si>
  <si>
    <t>Beryllium (all) pollutant</t>
  </si>
  <si>
    <t>7440-41-7</t>
  </si>
  <si>
    <t>Bismuth</t>
  </si>
  <si>
    <t>7440-69-9</t>
  </si>
  <si>
    <t>Barium pollutant</t>
  </si>
  <si>
    <t>7440-39-3</t>
  </si>
  <si>
    <t>7440-43-9</t>
  </si>
  <si>
    <t>Calcium</t>
  </si>
  <si>
    <t>7440-72-2</t>
  </si>
  <si>
    <t>Chromium</t>
  </si>
  <si>
    <t>7440-47-3</t>
  </si>
  <si>
    <t>Chromium (hexavalent)</t>
  </si>
  <si>
    <t>18540-29-9</t>
  </si>
  <si>
    <t>7440-48-4</t>
  </si>
  <si>
    <t>Copper (all) pollutant</t>
  </si>
  <si>
    <t>7440-50-8</t>
  </si>
  <si>
    <t>Germanium</t>
  </si>
  <si>
    <t>7440-56-4</t>
  </si>
  <si>
    <t>Iron pollutant</t>
  </si>
  <si>
    <t>7439-89-6</t>
  </si>
  <si>
    <t>Lead (all) pollutant</t>
  </si>
  <si>
    <t>7439-92-1</t>
  </si>
  <si>
    <t>Magnesium pollutant</t>
  </si>
  <si>
    <t>7439-95-4</t>
  </si>
  <si>
    <t>Manganese</t>
  </si>
  <si>
    <t>7439-96-5</t>
  </si>
  <si>
    <t>Molybdenum pollutant</t>
  </si>
  <si>
    <t>7439-98-7</t>
  </si>
  <si>
    <t>Nickel pollutant</t>
  </si>
  <si>
    <t>7440-02-0</t>
  </si>
  <si>
    <t>Mercury (all) pollutant</t>
  </si>
  <si>
    <t>7439-97-6</t>
  </si>
  <si>
    <t>Potassium (if not listed elsewhere)</t>
  </si>
  <si>
    <t>Rubidium</t>
  </si>
  <si>
    <t>7440-17-7</t>
  </si>
  <si>
    <t>7782-49-2</t>
  </si>
  <si>
    <t>Strontium</t>
  </si>
  <si>
    <t>7440-24-6</t>
  </si>
  <si>
    <t>Sodium (if not listed elsewhere)</t>
  </si>
  <si>
    <t>7440-23-5</t>
  </si>
  <si>
    <t>Sodium hydroxide (NaOH)</t>
  </si>
  <si>
    <t>1310-73-2</t>
  </si>
  <si>
    <t>Tellurium</t>
  </si>
  <si>
    <t>13494-80-9</t>
  </si>
  <si>
    <t>Thallium</t>
  </si>
  <si>
    <t>7440-28-0</t>
  </si>
  <si>
    <t>Tin</t>
  </si>
  <si>
    <t>7440-31-5</t>
  </si>
  <si>
    <t>Titanium pollutant</t>
  </si>
  <si>
    <t>7440-32-6</t>
  </si>
  <si>
    <t>Samarium</t>
  </si>
  <si>
    <t>7440-19-9</t>
  </si>
  <si>
    <t>Vanadium Oxide</t>
  </si>
  <si>
    <t>1314-62-1</t>
  </si>
  <si>
    <t>Vanadium Pentoxide</t>
  </si>
  <si>
    <t>Yttrium</t>
  </si>
  <si>
    <t>7440-65-5</t>
  </si>
  <si>
    <t>Zinc pollutant</t>
  </si>
  <si>
    <t>7440-66-6</t>
  </si>
  <si>
    <t>Zirconium pollutant</t>
  </si>
  <si>
    <t>7440-65-7</t>
  </si>
  <si>
    <t>Chromium (trivalent)</t>
  </si>
  <si>
    <t>Diesel Engine Exhaust Particulate Matter</t>
  </si>
  <si>
    <t>Hydrochloric acid mist pollutant</t>
  </si>
  <si>
    <t>7647-01-0</t>
  </si>
  <si>
    <t>Nitric acid mist pollutant</t>
  </si>
  <si>
    <t>7697-37-2</t>
  </si>
  <si>
    <t>Phosphoric Acid mist pollutant</t>
  </si>
  <si>
    <t>7664-38-2</t>
  </si>
  <si>
    <t>Sulfuric Acid mist pollutant</t>
  </si>
  <si>
    <t>7664-93-9</t>
  </si>
  <si>
    <t>Hydrofluoric acid mist pollutant</t>
  </si>
  <si>
    <t>7664-39-3</t>
  </si>
  <si>
    <t>Hydrobromic acid</t>
  </si>
  <si>
    <t>10035-10-6</t>
  </si>
  <si>
    <t>Fluorides (all)</t>
  </si>
  <si>
    <t>16984-48-8</t>
  </si>
  <si>
    <t>Nitrates (if not listed elsewhere)</t>
  </si>
  <si>
    <t>Sulfates (if not listed elsewhere)</t>
  </si>
  <si>
    <t>14808-79-8</t>
  </si>
  <si>
    <t>105-60-2</t>
  </si>
  <si>
    <t>Asbestos pollutant</t>
  </si>
  <si>
    <t>1332-21-4</t>
  </si>
  <si>
    <t>Cellulose</t>
  </si>
  <si>
    <t>9004-34-6</t>
  </si>
  <si>
    <t>7631-86-9</t>
  </si>
  <si>
    <t>PAH's (non-speciated)</t>
  </si>
  <si>
    <t>Radionuclides pollutant</t>
  </si>
  <si>
    <t>PAH's (benzo[a]pyrene equiv)</t>
  </si>
  <si>
    <t>83-32-9</t>
  </si>
  <si>
    <t>Phosphorus</t>
  </si>
  <si>
    <t>7723-14-0</t>
  </si>
  <si>
    <t>Nitrogen Dioxide (NO2)</t>
  </si>
  <si>
    <t>10102-44-0</t>
  </si>
  <si>
    <t>Nitrous Oxide (N2O)</t>
  </si>
  <si>
    <t>10024-97-2</t>
  </si>
  <si>
    <t>Nitrogen Tetroxide (N2O4)</t>
  </si>
  <si>
    <t>10544-72-6</t>
  </si>
  <si>
    <t>Sulfur Dioxide (SO2)</t>
  </si>
  <si>
    <t>Carbon Monoxide (CO) pollutant</t>
  </si>
  <si>
    <t>630-08-0</t>
  </si>
  <si>
    <t>Hydrogen Sulfide (H2S)</t>
  </si>
  <si>
    <t>Carbonyl Sulfide (COS)</t>
  </si>
  <si>
    <t>463-58-1</t>
  </si>
  <si>
    <t>Carbon Dioxide, non-biogenic CO2</t>
  </si>
  <si>
    <t>124-38-9</t>
  </si>
  <si>
    <t>Carbon Dioxide, biogenic CO2</t>
  </si>
  <si>
    <t>Methane (CH4)</t>
  </si>
  <si>
    <t>302-01-2</t>
  </si>
  <si>
    <t>Ammonia (NH3) pollutant</t>
  </si>
  <si>
    <t>7664-41-7</t>
  </si>
  <si>
    <t>Bromine</t>
  </si>
  <si>
    <t>7726-95-6</t>
  </si>
  <si>
    <t>Chlorine pollutant</t>
  </si>
  <si>
    <t>7782-50-5</t>
  </si>
  <si>
    <t>Fluorine</t>
  </si>
  <si>
    <t>7782-41-4</t>
  </si>
  <si>
    <t>Iodine</t>
  </si>
  <si>
    <t>7553-56-2</t>
  </si>
  <si>
    <t>7784-42-1</t>
  </si>
  <si>
    <t>Hydrogen Bromide (HBr)</t>
  </si>
  <si>
    <t>Hydrogen Chloride (HCl)</t>
  </si>
  <si>
    <t>Hydrogen Fluoride (HF)</t>
  </si>
  <si>
    <t>Hydrogen Cyanide (HCN)</t>
  </si>
  <si>
    <t>74-90-8</t>
  </si>
  <si>
    <t>7803-51-2</t>
  </si>
  <si>
    <t>Phosphorous Pentoxide (P2O5)</t>
  </si>
  <si>
    <t>1314-56-3</t>
  </si>
  <si>
    <t>Sulfur Trioxide (SO3)</t>
  </si>
  <si>
    <t>7446-71-9</t>
  </si>
  <si>
    <t>10028-15-6</t>
  </si>
  <si>
    <t>Sulfur hexafluoride (SF6)</t>
  </si>
  <si>
    <t>2551-62-4</t>
  </si>
  <si>
    <t>Sulfuryl fluoride (SO2F2)</t>
  </si>
  <si>
    <t>2699-79-8</t>
  </si>
  <si>
    <t>Boron trifluoride (BF3)</t>
  </si>
  <si>
    <t>Nitrogen Trifluoride</t>
  </si>
  <si>
    <t>7783-54-2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</si>
</sst>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E+00"/>
  </numFmts>
  <fonts count="50">
    <font>
      <sz val="11"/>
      <color theme="1"/>
      <name val="Calibri"/>
      <family val="2"/>
      <scheme val="minor"/>
    </font>
    <font>
      <sz val="10"/>
      <color theme="1"/>
      <name val="Calibri"/>
      <family val="2"/>
      <scheme val="minor"/>
    </font>
    <font>
      <b/>
      <sz val="11"/>
      <color theme="1"/>
      <name val="Calibri"/>
      <family val="2"/>
      <scheme val="minor"/>
    </font>
    <font>
      <sz val="10"/>
      <name val="Arial"/>
      <family val="2"/>
    </font>
    <font>
      <sz val="10"/>
      <color theme="1"/>
      <name val="r_ansi"/>
      <family val="3"/>
    </font>
    <font>
      <b/>
      <sz val="10"/>
      <color theme="1"/>
      <name val="Calibri"/>
      <family val="2"/>
      <scheme val="minor"/>
    </font>
    <font>
      <sz val="11"/>
      <name val="Calibri"/>
      <family val="2"/>
      <scheme val="minor"/>
    </font>
    <font>
      <sz val="12"/>
      <color theme="1"/>
      <name val="Calibri"/>
      <family val="2"/>
      <scheme val="minor"/>
    </font>
    <font>
      <sz val="12"/>
      <name val="Calibri"/>
      <family val="2"/>
      <scheme val="minor"/>
    </font>
    <font>
      <sz val="11"/>
      <color theme="0"/>
      <name val="Calibri"/>
      <family val="2"/>
      <scheme val="minor"/>
    </font>
    <font>
      <sz val="10"/>
      <color theme="0"/>
      <name val="Calibri"/>
      <family val="2"/>
      <scheme val="minor"/>
    </font>
    <font>
      <sz val="11"/>
      <color theme="3"/>
      <name val="Calibri"/>
      <family val="2"/>
      <scheme val="minor"/>
    </font>
    <font>
      <b/>
      <sz val="11"/>
      <color theme="3"/>
      <name val="Calibri"/>
      <family val="2"/>
    </font>
    <font>
      <b/>
      <sz val="14"/>
      <color theme="3"/>
      <name val="Calibri"/>
      <family val="2"/>
    </font>
    <font>
      <b/>
      <sz val="20"/>
      <color theme="0"/>
      <name val="Calibri"/>
      <family val="2"/>
      <scheme val="minor"/>
    </font>
    <font>
      <sz val="20"/>
      <color theme="0"/>
      <name val="Calibri"/>
      <family val="2"/>
      <scheme val="minor"/>
    </font>
    <font>
      <b/>
      <sz val="10"/>
      <color theme="0"/>
      <name val="Calibri"/>
      <family val="2"/>
      <scheme val="minor"/>
    </font>
    <font>
      <b/>
      <sz val="14"/>
      <color theme="0"/>
      <name val="Calibri"/>
      <family val="2"/>
      <scheme val="minor"/>
    </font>
    <font>
      <b/>
      <sz val="16"/>
      <color theme="0"/>
      <name val="Calibri"/>
      <family val="2"/>
      <scheme val="minor"/>
    </font>
    <font>
      <b/>
      <sz val="8"/>
      <color theme="0"/>
      <name val="Calibri"/>
      <family val="2"/>
      <scheme val="minor"/>
    </font>
    <font>
      <sz val="10"/>
      <name val="Calibri"/>
      <family val="2"/>
      <scheme val="minor"/>
    </font>
    <font>
      <b/>
      <sz val="14"/>
      <color theme="5"/>
      <name val="Calibri"/>
      <family val="2"/>
      <scheme val="minor"/>
    </font>
    <font>
      <sz val="22"/>
      <color theme="0"/>
      <name val="Calibri"/>
      <family val="2"/>
      <scheme val="minor"/>
    </font>
    <font>
      <b/>
      <sz val="16"/>
      <color theme="1" tint="0.34998626667073579"/>
      <name val="Calibri"/>
      <family val="2"/>
      <scheme val="minor"/>
    </font>
    <font>
      <b/>
      <sz val="11"/>
      <color theme="3"/>
      <name val="Calibri"/>
      <family val="2"/>
      <scheme val="minor"/>
    </font>
    <font>
      <b/>
      <sz val="11"/>
      <color theme="0"/>
      <name val="Calibri"/>
      <family val="2"/>
      <scheme val="minor"/>
    </font>
    <font>
      <b/>
      <sz val="20"/>
      <color theme="4" tint="-0.249977111117893"/>
      <name val="Calibri"/>
      <family val="2"/>
      <scheme val="minor"/>
    </font>
    <font>
      <b/>
      <sz val="22"/>
      <color theme="4" tint="-0.249977111117893"/>
      <name val="Calibri"/>
      <family val="2"/>
      <scheme val="minor"/>
    </font>
    <font>
      <sz val="14"/>
      <color theme="0"/>
      <name val="Calibri"/>
      <family val="2"/>
      <scheme val="minor"/>
    </font>
    <font>
      <b/>
      <sz val="14"/>
      <color theme="3"/>
      <name val="Calibri"/>
      <family val="2"/>
      <scheme val="minor"/>
    </font>
    <font>
      <sz val="14"/>
      <color theme="3"/>
      <name val="Calibri"/>
      <family val="2"/>
      <scheme val="minor"/>
    </font>
    <font>
      <b/>
      <sz val="16"/>
      <color theme="3"/>
      <name val="Calibri"/>
      <family val="2"/>
      <scheme val="minor"/>
    </font>
    <font>
      <b/>
      <sz val="8"/>
      <color theme="3"/>
      <name val="Calibri"/>
      <family val="2"/>
      <scheme val="minor"/>
    </font>
    <font>
      <b/>
      <sz val="18"/>
      <color theme="3"/>
      <name val="Calibri"/>
      <family val="2"/>
      <scheme val="minor"/>
    </font>
    <font>
      <b/>
      <sz val="10"/>
      <name val="Calibri"/>
      <family val="2"/>
      <scheme val="minor"/>
    </font>
    <font>
      <u/>
      <sz val="10"/>
      <name val="r_ansi"/>
      <family val="3"/>
    </font>
    <font>
      <sz val="10"/>
      <name val="r_ansi"/>
      <family val="3"/>
    </font>
    <font>
      <b/>
      <sz val="12"/>
      <color theme="3"/>
      <name val="Calibri"/>
      <family val="2"/>
      <scheme val="minor"/>
    </font>
    <font>
      <b/>
      <vertAlign val="superscript"/>
      <sz val="12"/>
      <color theme="3"/>
      <name val="Calibri"/>
      <family val="2"/>
      <scheme val="minor"/>
    </font>
    <font>
      <b/>
      <sz val="20"/>
      <color theme="5" tint="-0.249977111117893"/>
      <name val="Calibri"/>
      <family val="2"/>
      <scheme val="minor"/>
    </font>
    <font>
      <sz val="6"/>
      <color theme="5" tint="-0.249977111117893"/>
      <name val="Calibri"/>
      <family val="2"/>
      <scheme val="minor"/>
    </font>
    <font>
      <b/>
      <sz val="6"/>
      <color theme="5" tint="-0.249977111117893"/>
      <name val="Calibri"/>
      <family val="2"/>
      <scheme val="minor"/>
    </font>
    <font>
      <b/>
      <sz val="8"/>
      <color theme="1" tint="0.34998626667073579"/>
      <name val="Calibri"/>
      <family val="2"/>
      <scheme val="minor"/>
    </font>
    <font>
      <sz val="10.5"/>
      <color theme="1"/>
      <name val="Corbel"/>
      <family val="2"/>
    </font>
    <font>
      <b/>
      <sz val="10.5"/>
      <color theme="1"/>
      <name val="Corbel"/>
      <family val="2"/>
    </font>
    <font>
      <sz val="12"/>
      <color theme="0"/>
      <name val="Calibri"/>
      <family val="2"/>
      <scheme val="minor"/>
    </font>
    <font>
      <sz val="8"/>
      <color theme="3"/>
      <name val="Calibri"/>
      <family val="2"/>
      <scheme val="minor"/>
    </font>
    <font>
      <u/>
      <sz val="11"/>
      <color theme="10"/>
      <name val="Calibri"/>
      <family val="2"/>
      <scheme val="minor"/>
    </font>
    <font>
      <sz val="11"/>
      <color rgb="FFFF0000"/>
      <name val="Calibri"/>
      <family val="2"/>
      <scheme val="minor"/>
    </font>
    <font>
      <b/>
      <sz val="16"/>
      <color theme="1"/>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4"/>
        <bgColor indexed="64"/>
      </patternFill>
    </fill>
    <fill>
      <patternFill patternType="solid">
        <fgColor theme="4" tint="-0.249977111117893"/>
        <bgColor indexed="64"/>
      </patternFill>
    </fill>
    <fill>
      <patternFill patternType="darkUp">
        <fgColor theme="0" tint="-0.34998626667073579"/>
        <bgColor theme="0" tint="-0.14999847407452621"/>
      </patternFill>
    </fill>
    <fill>
      <patternFill patternType="solid">
        <fgColor theme="0"/>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2" tint="-0.89999084444715716"/>
        <bgColor indexed="64"/>
      </patternFill>
    </fill>
    <fill>
      <patternFill patternType="solid">
        <fgColor theme="0" tint="-0.14996795556505021"/>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ck">
        <color auto="1"/>
      </bottom>
      <diagonal/>
    </border>
    <border>
      <left style="thin">
        <color auto="1"/>
      </left>
      <right style="thin">
        <color auto="1"/>
      </right>
      <top/>
      <bottom style="thin">
        <color auto="1"/>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style="thin">
        <color theme="0"/>
      </right>
      <top/>
      <bottom style="thin">
        <color theme="0"/>
      </bottom>
      <diagonal/>
    </border>
    <border>
      <left/>
      <right/>
      <top/>
      <bottom style="thin">
        <color auto="1"/>
      </bottom>
      <diagonal/>
    </border>
    <border>
      <left style="thin">
        <color theme="0"/>
      </left>
      <right/>
      <top style="thin">
        <color theme="0"/>
      </top>
      <bottom style="thin">
        <color theme="0"/>
      </bottom>
      <diagonal/>
    </border>
    <border>
      <left style="thin">
        <color auto="1"/>
      </left>
      <right style="thin">
        <color auto="1"/>
      </right>
      <top style="thin">
        <color auto="1"/>
      </top>
      <bottom/>
      <diagonal/>
    </border>
    <border>
      <left style="thin">
        <color theme="0"/>
      </left>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right style="thin">
        <color theme="0"/>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n">
        <color theme="3"/>
      </left>
      <right style="thin">
        <color auto="1"/>
      </right>
      <top style="thin">
        <color theme="3"/>
      </top>
      <bottom style="thin">
        <color theme="3"/>
      </bottom>
      <diagonal/>
    </border>
    <border>
      <left style="thin">
        <color auto="1"/>
      </left>
      <right style="thin">
        <color theme="3"/>
      </right>
      <top style="thin">
        <color theme="3"/>
      </top>
      <bottom style="thin">
        <color theme="3"/>
      </bottom>
      <diagonal/>
    </border>
    <border>
      <left/>
      <right style="thin">
        <color theme="3"/>
      </right>
      <top style="thin">
        <color theme="3"/>
      </top>
      <bottom style="thin">
        <color auto="1"/>
      </bottom>
      <diagonal/>
    </border>
    <border>
      <left/>
      <right style="thin">
        <color theme="0"/>
      </right>
      <top style="thin">
        <color theme="0"/>
      </top>
      <bottom style="thin">
        <color theme="0"/>
      </bottom>
      <diagonal/>
    </border>
    <border>
      <left/>
      <right style="thin">
        <color auto="1"/>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style="thin">
        <color theme="3"/>
      </right>
      <top style="thin">
        <color theme="3"/>
      </top>
      <bottom/>
      <diagonal/>
    </border>
  </borders>
  <cellStyleXfs count="3">
    <xf numFmtId="0" fontId="0" fillId="0" borderId="0"/>
    <xf numFmtId="0" fontId="3" fillId="0" borderId="0"/>
    <xf numFmtId="0" fontId="47" fillId="0" borderId="0" applyNumberFormat="0" applyFill="0" applyBorder="0" applyAlignment="0" applyProtection="0"/>
  </cellStyleXfs>
  <cellXfs count="156">
    <xf numFmtId="0" fontId="0" fillId="0" borderId="0" xfId="0"/>
    <xf numFmtId="11" fontId="0" fillId="0" borderId="0" xfId="0" applyNumberFormat="1"/>
    <xf numFmtId="0" fontId="0" fillId="0" borderId="0" xfId="0" applyAlignment="1">
      <alignment wrapText="1"/>
    </xf>
    <xf numFmtId="0" fontId="0" fillId="0" borderId="0" xfId="0" applyAlignment="1">
      <alignment horizontal="center"/>
    </xf>
    <xf numFmtId="0" fontId="0" fillId="0" borderId="0" xfId="0" applyAlignment="1">
      <alignment horizontal="right"/>
    </xf>
    <xf numFmtId="16" fontId="0" fillId="0" borderId="0" xfId="0" applyNumberFormat="1" applyAlignment="1">
      <alignment horizontal="center"/>
    </xf>
    <xf numFmtId="0" fontId="0" fillId="0" borderId="1" xfId="0" applyBorder="1" applyAlignment="1">
      <alignment horizontal="center"/>
    </xf>
    <xf numFmtId="0" fontId="0" fillId="0" borderId="0" xfId="0" applyAlignment="1">
      <alignment horizontal="center" wrapText="1"/>
    </xf>
    <xf numFmtId="0" fontId="11" fillId="0" borderId="0" xfId="0" applyFont="1"/>
    <xf numFmtId="0" fontId="12" fillId="0" borderId="0" xfId="0" applyFont="1" applyAlignment="1">
      <alignment horizontal="left"/>
    </xf>
    <xf numFmtId="0" fontId="11" fillId="0" borderId="0" xfId="0" applyFont="1" applyAlignment="1">
      <alignment horizontal="right"/>
    </xf>
    <xf numFmtId="166" fontId="9" fillId="7" borderId="0" xfId="0" applyNumberFormat="1" applyFont="1" applyFill="1" applyAlignment="1">
      <alignment horizontal="center" vertical="center"/>
    </xf>
    <xf numFmtId="0" fontId="0" fillId="0" borderId="0" xfId="0" applyAlignment="1">
      <alignment vertical="center"/>
    </xf>
    <xf numFmtId="0" fontId="0" fillId="0" borderId="3" xfId="0" applyBorder="1" applyAlignment="1">
      <alignment horizontal="center"/>
    </xf>
    <xf numFmtId="164" fontId="6" fillId="0" borderId="3" xfId="1" applyNumberFormat="1" applyFont="1" applyBorder="1" applyAlignment="1">
      <alignment horizontal="center"/>
    </xf>
    <xf numFmtId="0" fontId="0" fillId="4" borderId="3" xfId="0" applyFill="1" applyBorder="1" applyAlignment="1">
      <alignment wrapText="1"/>
    </xf>
    <xf numFmtId="0" fontId="0" fillId="5" borderId="3" xfId="0" applyFill="1" applyBorder="1" applyAlignment="1">
      <alignment wrapText="1"/>
    </xf>
    <xf numFmtId="0" fontId="0" fillId="4" borderId="1" xfId="0" applyFill="1" applyBorder="1" applyAlignment="1">
      <alignment wrapText="1"/>
    </xf>
    <xf numFmtId="0" fontId="0" fillId="5" borderId="1" xfId="0" applyFill="1" applyBorder="1" applyAlignment="1">
      <alignment wrapText="1"/>
    </xf>
    <xf numFmtId="0" fontId="7" fillId="0" borderId="1" xfId="0" applyFont="1" applyBorder="1" applyAlignment="1">
      <alignment horizontal="center" vertical="center" wrapText="1"/>
    </xf>
    <xf numFmtId="0" fontId="0" fillId="0" borderId="3" xfId="0" applyBorder="1" applyAlignment="1">
      <alignment horizontal="center" wrapText="1"/>
    </xf>
    <xf numFmtId="0" fontId="0" fillId="0" borderId="1" xfId="0" applyBorder="1" applyAlignment="1">
      <alignment horizontal="center" wrapText="1"/>
    </xf>
    <xf numFmtId="0" fontId="7" fillId="0" borderId="9" xfId="0" applyFont="1" applyBorder="1" applyAlignment="1">
      <alignment horizontal="center" vertical="center" wrapText="1"/>
    </xf>
    <xf numFmtId="0" fontId="7" fillId="0" borderId="1" xfId="0" applyFont="1" applyBorder="1" applyAlignment="1">
      <alignment horizontal="center"/>
    </xf>
    <xf numFmtId="164" fontId="7" fillId="0" borderId="1" xfId="0" applyNumberFormat="1" applyFont="1" applyBorder="1" applyAlignment="1">
      <alignment horizontal="center"/>
    </xf>
    <xf numFmtId="0" fontId="8" fillId="0" borderId="1" xfId="1" applyFont="1" applyBorder="1" applyAlignment="1">
      <alignment horizontal="center"/>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7" fillId="0" borderId="3" xfId="0" applyFont="1" applyBorder="1" applyAlignment="1">
      <alignment horizontal="center"/>
    </xf>
    <xf numFmtId="165" fontId="7" fillId="0" borderId="3" xfId="0" applyNumberFormat="1" applyFont="1" applyBorder="1" applyAlignment="1">
      <alignment horizontal="center"/>
    </xf>
    <xf numFmtId="164"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2" borderId="0" xfId="0" applyFill="1"/>
    <xf numFmtId="0" fontId="0" fillId="9" borderId="0" xfId="0" applyFill="1"/>
    <xf numFmtId="0" fontId="0" fillId="3" borderId="0" xfId="0" applyFill="1"/>
    <xf numFmtId="0" fontId="0" fillId="2" borderId="15" xfId="0" applyFill="1" applyBorder="1"/>
    <xf numFmtId="0" fontId="0" fillId="2" borderId="16" xfId="0" applyFill="1" applyBorder="1"/>
    <xf numFmtId="0" fontId="14" fillId="13" borderId="14" xfId="0" applyFont="1" applyFill="1" applyBorder="1" applyAlignment="1">
      <alignment horizontal="center" vertical="center" wrapText="1"/>
    </xf>
    <xf numFmtId="0" fontId="0" fillId="2" borderId="17" xfId="0" applyFill="1" applyBorder="1"/>
    <xf numFmtId="0" fontId="0" fillId="2" borderId="18" xfId="0" applyFill="1" applyBorder="1"/>
    <xf numFmtId="0" fontId="0" fillId="2" borderId="19" xfId="0" applyFill="1" applyBorder="1"/>
    <xf numFmtId="0" fontId="0" fillId="2" borderId="0" xfId="0" applyFill="1" applyAlignment="1">
      <alignment vertical="center" wrapText="1"/>
    </xf>
    <xf numFmtId="0" fontId="9" fillId="13" borderId="4" xfId="0" applyFont="1" applyFill="1" applyBorder="1" applyAlignment="1">
      <alignment horizontal="center" vertical="center"/>
    </xf>
    <xf numFmtId="0" fontId="11" fillId="9" borderId="4" xfId="0" applyFont="1" applyFill="1" applyBorder="1" applyAlignment="1">
      <alignment vertical="center" wrapText="1"/>
    </xf>
    <xf numFmtId="0" fontId="0" fillId="2" borderId="19" xfId="0" applyFill="1" applyBorder="1" applyAlignment="1">
      <alignment vertical="center" wrapText="1"/>
    </xf>
    <xf numFmtId="0" fontId="0" fillId="2" borderId="20" xfId="0" applyFill="1" applyBorder="1"/>
    <xf numFmtId="0" fontId="0" fillId="2" borderId="21" xfId="0" applyFill="1" applyBorder="1"/>
    <xf numFmtId="0" fontId="0" fillId="2" borderId="21" xfId="0" applyFill="1" applyBorder="1" applyAlignment="1">
      <alignment vertical="center" wrapText="1"/>
    </xf>
    <xf numFmtId="0" fontId="0" fillId="2" borderId="22" xfId="0" applyFill="1" applyBorder="1" applyAlignment="1">
      <alignment vertical="center" wrapText="1"/>
    </xf>
    <xf numFmtId="0" fontId="0" fillId="2" borderId="0" xfId="0" applyFill="1" applyAlignment="1">
      <alignment horizontal="center" vertical="center" wrapText="1"/>
    </xf>
    <xf numFmtId="0" fontId="25" fillId="13" borderId="4" xfId="0" applyFont="1" applyFill="1" applyBorder="1" applyAlignment="1">
      <alignment horizontal="center" vertical="center"/>
    </xf>
    <xf numFmtId="0" fontId="4" fillId="2" borderId="0" xfId="0" applyFont="1" applyFill="1" applyAlignment="1">
      <alignment vertical="center"/>
    </xf>
    <xf numFmtId="0" fontId="25" fillId="13" borderId="4" xfId="0" applyFont="1" applyFill="1" applyBorder="1" applyAlignment="1">
      <alignment horizontal="center" vertical="center" wrapText="1"/>
    </xf>
    <xf numFmtId="0" fontId="35" fillId="2" borderId="0" xfId="0" applyFont="1" applyFill="1" applyAlignment="1">
      <alignment vertical="center"/>
    </xf>
    <xf numFmtId="0" fontId="36" fillId="2" borderId="0" xfId="0" applyFont="1" applyFill="1" applyAlignment="1">
      <alignment vertical="center"/>
    </xf>
    <xf numFmtId="0" fontId="4" fillId="0" borderId="0" xfId="0" applyFont="1" applyAlignment="1">
      <alignment vertical="center"/>
    </xf>
    <xf numFmtId="0" fontId="6" fillId="2" borderId="0" xfId="0" applyFont="1" applyFill="1"/>
    <xf numFmtId="11" fontId="0" fillId="2" borderId="0" xfId="0" applyNumberFormat="1" applyFill="1"/>
    <xf numFmtId="0" fontId="10" fillId="13" borderId="4" xfId="0" applyFont="1" applyFill="1" applyBorder="1" applyAlignment="1">
      <alignment horizontal="center" vertical="center" wrapText="1"/>
    </xf>
    <xf numFmtId="0" fontId="1" fillId="2" borderId="4" xfId="0" applyFont="1" applyFill="1" applyBorder="1" applyAlignment="1">
      <alignment horizontal="left" vertical="center" wrapText="1"/>
    </xf>
    <xf numFmtId="11" fontId="1" fillId="2" borderId="4" xfId="0" applyNumberFormat="1" applyFont="1" applyFill="1" applyBorder="1"/>
    <xf numFmtId="11" fontId="0" fillId="2" borderId="4" xfId="0" applyNumberFormat="1" applyFill="1" applyBorder="1"/>
    <xf numFmtId="0" fontId="5" fillId="2" borderId="4" xfId="0" applyFont="1" applyFill="1" applyBorder="1" applyAlignment="1">
      <alignment horizontal="left" vertical="center" wrapText="1"/>
    </xf>
    <xf numFmtId="11" fontId="33" fillId="2" borderId="4" xfId="0" applyNumberFormat="1" applyFont="1" applyFill="1" applyBorder="1"/>
    <xf numFmtId="0" fontId="40" fillId="3" borderId="0" xfId="0" applyFont="1" applyFill="1"/>
    <xf numFmtId="0" fontId="1" fillId="2" borderId="0" xfId="0" applyFont="1" applyFill="1"/>
    <xf numFmtId="0" fontId="11" fillId="2" borderId="0" xfId="0" applyFont="1" applyFill="1" applyAlignment="1">
      <alignment horizontal="center"/>
    </xf>
    <xf numFmtId="0" fontId="17" fillId="11" borderId="0" xfId="0" applyFont="1" applyFill="1" applyAlignment="1">
      <alignment horizontal="right" vertical="center"/>
    </xf>
    <xf numFmtId="0" fontId="17" fillId="11" borderId="5" xfId="0" applyFont="1" applyFill="1" applyBorder="1" applyAlignment="1">
      <alignment horizontal="right" vertical="center"/>
    </xf>
    <xf numFmtId="0" fontId="0" fillId="2" borderId="0" xfId="0" applyFill="1" applyAlignment="1">
      <alignment horizontal="center"/>
    </xf>
    <xf numFmtId="0" fontId="0" fillId="2" borderId="0" xfId="0" applyFill="1" applyAlignment="1">
      <alignment horizontal="right"/>
    </xf>
    <xf numFmtId="0" fontId="29" fillId="12" borderId="0" xfId="0" applyFont="1" applyFill="1" applyAlignment="1">
      <alignment horizontal="center" wrapText="1"/>
    </xf>
    <xf numFmtId="0" fontId="0" fillId="2" borderId="0" xfId="0" applyFill="1" applyAlignment="1">
      <alignment vertical="center"/>
    </xf>
    <xf numFmtId="0" fontId="37" fillId="2" borderId="0" xfId="0" applyFont="1" applyFill="1" applyAlignment="1">
      <alignment horizontal="left" vertical="center" wrapText="1"/>
    </xf>
    <xf numFmtId="0" fontId="21" fillId="3" borderId="0" xfId="0" applyFont="1" applyFill="1" applyAlignment="1">
      <alignment horizontal="center" wrapText="1"/>
    </xf>
    <xf numFmtId="0" fontId="0" fillId="3" borderId="0" xfId="0" applyFill="1" applyAlignment="1">
      <alignment vertical="center"/>
    </xf>
    <xf numFmtId="0" fontId="1" fillId="2" borderId="2" xfId="0" applyFont="1" applyFill="1" applyBorder="1"/>
    <xf numFmtId="0" fontId="0" fillId="2" borderId="2" xfId="0" applyFill="1" applyBorder="1" applyAlignment="1">
      <alignment horizontal="right"/>
    </xf>
    <xf numFmtId="0" fontId="29" fillId="12" borderId="2" xfId="0" applyFont="1" applyFill="1" applyBorder="1" applyAlignment="1">
      <alignment horizontal="center" vertical="center" wrapText="1"/>
    </xf>
    <xf numFmtId="0" fontId="11" fillId="2" borderId="2" xfId="0" applyFont="1" applyFill="1" applyBorder="1"/>
    <xf numFmtId="0" fontId="37" fillId="2" borderId="0" xfId="0" applyFont="1" applyFill="1" applyAlignment="1">
      <alignment vertical="center"/>
    </xf>
    <xf numFmtId="0" fontId="23" fillId="3" borderId="6" xfId="0" applyFont="1" applyFill="1" applyBorder="1" applyAlignment="1">
      <alignment horizontal="left" wrapText="1"/>
    </xf>
    <xf numFmtId="0" fontId="23" fillId="3" borderId="6" xfId="0" applyFont="1" applyFill="1" applyBorder="1" applyAlignment="1">
      <alignment horizontal="center" wrapText="1"/>
    </xf>
    <xf numFmtId="0" fontId="18" fillId="13" borderId="6" xfId="0" applyFont="1" applyFill="1" applyBorder="1" applyAlignment="1">
      <alignment horizontal="center" wrapText="1"/>
    </xf>
    <xf numFmtId="0" fontId="31" fillId="3" borderId="6" xfId="0" applyFont="1" applyFill="1" applyBorder="1" applyAlignment="1">
      <alignment horizontal="center" wrapText="1"/>
    </xf>
    <xf numFmtId="0" fontId="29" fillId="3" borderId="6" xfId="0" applyFont="1" applyFill="1" applyBorder="1" applyAlignment="1">
      <alignment horizontal="center" wrapText="1"/>
    </xf>
    <xf numFmtId="0" fontId="19" fillId="3" borderId="0" xfId="0" applyFont="1" applyFill="1"/>
    <xf numFmtId="0" fontId="41" fillId="3" borderId="0" xfId="0" applyFont="1" applyFill="1"/>
    <xf numFmtId="0" fontId="34" fillId="3" borderId="6" xfId="0" applyFont="1" applyFill="1" applyBorder="1" applyAlignment="1">
      <alignment horizontal="left" shrinkToFit="1"/>
    </xf>
    <xf numFmtId="0" fontId="42" fillId="3" borderId="6" xfId="0" applyFont="1" applyFill="1" applyBorder="1" applyAlignment="1">
      <alignment horizontal="center" vertical="center" wrapText="1"/>
    </xf>
    <xf numFmtId="0" fontId="16" fillId="13" borderId="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40" fillId="3" borderId="0" xfId="0" applyFont="1" applyFill="1" applyAlignment="1">
      <alignment vertical="center"/>
    </xf>
    <xf numFmtId="11" fontId="11" fillId="8" borderId="0" xfId="0" applyNumberFormat="1" applyFont="1" applyFill="1" applyAlignment="1">
      <alignment horizontal="right" vertical="center"/>
    </xf>
    <xf numFmtId="11" fontId="0" fillId="8" borderId="13" xfId="0" applyNumberFormat="1" applyFill="1" applyBorder="1" applyAlignment="1">
      <alignment horizontal="center" vertical="center"/>
    </xf>
    <xf numFmtId="0" fontId="20" fillId="2" borderId="0" xfId="0" applyFont="1" applyFill="1" applyAlignment="1">
      <alignment horizontal="left" indent="1"/>
    </xf>
    <xf numFmtId="11" fontId="0" fillId="2" borderId="0" xfId="0" applyNumberFormat="1" applyFill="1" applyAlignment="1">
      <alignment horizontal="center"/>
    </xf>
    <xf numFmtId="11" fontId="11" fillId="2" borderId="0" xfId="0" applyNumberFormat="1" applyFont="1" applyFill="1" applyAlignment="1">
      <alignment horizontal="center"/>
    </xf>
    <xf numFmtId="0" fontId="1" fillId="3" borderId="0" xfId="0" applyFont="1" applyFill="1"/>
    <xf numFmtId="0" fontId="0" fillId="3" borderId="0" xfId="0" applyFill="1" applyAlignment="1">
      <alignment horizontal="right"/>
    </xf>
    <xf numFmtId="0" fontId="0" fillId="3" borderId="0" xfId="0" applyFill="1" applyAlignment="1">
      <alignment horizontal="center"/>
    </xf>
    <xf numFmtId="0" fontId="11" fillId="3" borderId="0" xfId="0" applyFont="1" applyFill="1" applyAlignment="1">
      <alignment horizontal="center"/>
    </xf>
    <xf numFmtId="1" fontId="26" fillId="9" borderId="25" xfId="0" applyNumberFormat="1" applyFont="1" applyFill="1" applyBorder="1" applyAlignment="1" applyProtection="1">
      <alignment horizontal="center" vertical="center"/>
      <protection locked="0"/>
    </xf>
    <xf numFmtId="11" fontId="30" fillId="14" borderId="0" xfId="0" applyNumberFormat="1" applyFont="1" applyFill="1" applyAlignment="1" applyProtection="1">
      <alignment horizontal="center" vertical="center"/>
      <protection locked="0"/>
    </xf>
    <xf numFmtId="0" fontId="0" fillId="0" borderId="0" xfId="0" applyProtection="1">
      <protection hidden="1"/>
    </xf>
    <xf numFmtId="11" fontId="11" fillId="10" borderId="0" xfId="0" applyNumberFormat="1" applyFont="1" applyFill="1" applyAlignment="1" applyProtection="1">
      <alignment horizontal="center" vertical="center"/>
      <protection hidden="1"/>
    </xf>
    <xf numFmtId="164" fontId="17" fillId="13" borderId="0" xfId="0" applyNumberFormat="1" applyFont="1" applyFill="1" applyAlignment="1">
      <alignment horizontal="center"/>
    </xf>
    <xf numFmtId="2" fontId="0" fillId="2" borderId="13" xfId="0" applyNumberFormat="1" applyFill="1" applyBorder="1" applyAlignment="1" applyProtection="1">
      <alignment horizontal="center" vertical="center"/>
      <protection hidden="1"/>
    </xf>
    <xf numFmtId="164" fontId="39" fillId="14" borderId="11" xfId="0" applyNumberFormat="1" applyFont="1" applyFill="1" applyBorder="1" applyAlignment="1">
      <alignment horizontal="center" vertical="center"/>
    </xf>
    <xf numFmtId="164" fontId="39" fillId="14" borderId="1" xfId="0" applyNumberFormat="1" applyFont="1" applyFill="1" applyBorder="1" applyAlignment="1">
      <alignment horizontal="center" vertical="center"/>
    </xf>
    <xf numFmtId="0" fontId="9" fillId="15" borderId="0" xfId="0" applyFont="1" applyFill="1" applyAlignment="1" applyProtection="1">
      <alignment horizontal="center"/>
      <protection hidden="1"/>
    </xf>
    <xf numFmtId="0" fontId="9" fillId="15" borderId="1" xfId="0" applyFont="1" applyFill="1" applyBorder="1" applyAlignment="1" applyProtection="1">
      <alignment horizontal="center"/>
      <protection hidden="1"/>
    </xf>
    <xf numFmtId="0" fontId="10" fillId="6" borderId="28" xfId="0" applyFont="1" applyFill="1" applyBorder="1" applyAlignment="1">
      <alignment horizontal="center" vertical="center" wrapText="1"/>
    </xf>
    <xf numFmtId="0" fontId="9" fillId="7" borderId="0" xfId="0" applyFont="1" applyFill="1" applyAlignment="1">
      <alignment horizontal="center" wrapText="1"/>
    </xf>
    <xf numFmtId="0" fontId="45" fillId="16" borderId="10" xfId="0" applyFont="1" applyFill="1" applyBorder="1" applyAlignment="1">
      <alignment horizontal="left" vertical="center" shrinkToFit="1"/>
    </xf>
    <xf numFmtId="0" fontId="9" fillId="16" borderId="0" xfId="0" applyFont="1" applyFill="1" applyAlignment="1">
      <alignment horizontal="center" vertical="center"/>
    </xf>
    <xf numFmtId="11" fontId="28" fillId="16" borderId="0" xfId="0" applyNumberFormat="1" applyFont="1" applyFill="1" applyAlignment="1" applyProtection="1">
      <alignment horizontal="center" vertical="center"/>
      <protection locked="0"/>
    </xf>
    <xf numFmtId="0" fontId="47" fillId="9" borderId="0" xfId="2" applyFill="1" applyBorder="1" applyAlignment="1">
      <alignment vertical="center" wrapText="1"/>
    </xf>
    <xf numFmtId="14" fontId="0" fillId="0" borderId="0" xfId="0" applyNumberFormat="1"/>
    <xf numFmtId="0" fontId="0" fillId="5" borderId="3"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48" fillId="0" borderId="0" xfId="0" applyFont="1"/>
    <xf numFmtId="0" fontId="48" fillId="0" borderId="0" xfId="0" applyFont="1" applyAlignment="1">
      <alignment horizontal="center"/>
    </xf>
    <xf numFmtId="0" fontId="6" fillId="0" borderId="0" xfId="0" applyFont="1"/>
    <xf numFmtId="0" fontId="6" fillId="0" borderId="0" xfId="0" applyFont="1" applyAlignment="1">
      <alignment horizontal="center"/>
    </xf>
    <xf numFmtId="0" fontId="49" fillId="0" borderId="0" xfId="0" applyFont="1"/>
    <xf numFmtId="0" fontId="27" fillId="9" borderId="31" xfId="0" applyFont="1" applyFill="1" applyBorder="1" applyAlignment="1" applyProtection="1">
      <alignment horizontal="center" vertical="center"/>
      <protection locked="0"/>
    </xf>
    <xf numFmtId="0" fontId="28" fillId="17" borderId="0" xfId="0" applyFont="1" applyFill="1" applyAlignment="1">
      <alignment horizontal="center" vertical="center"/>
    </xf>
    <xf numFmtId="0" fontId="27" fillId="17" borderId="0" xfId="0" applyFont="1" applyFill="1" applyAlignment="1" applyProtection="1">
      <alignment horizontal="center" vertical="center"/>
      <protection locked="0"/>
    </xf>
    <xf numFmtId="0" fontId="46" fillId="2" borderId="0" xfId="0" applyFont="1" applyFill="1" applyAlignment="1">
      <alignment horizontal="left" vertical="top"/>
    </xf>
    <xf numFmtId="0" fontId="25" fillId="13" borderId="12" xfId="0" applyFont="1" applyFill="1" applyBorder="1" applyAlignment="1">
      <alignment horizontal="center" vertical="center"/>
    </xf>
    <xf numFmtId="0" fontId="25" fillId="13" borderId="11" xfId="0" applyFont="1" applyFill="1" applyBorder="1" applyAlignment="1">
      <alignment horizontal="center" vertical="center"/>
    </xf>
    <xf numFmtId="0" fontId="9" fillId="13" borderId="5" xfId="0" applyFont="1" applyFill="1" applyBorder="1" applyAlignment="1">
      <alignment horizontal="center" vertical="center"/>
    </xf>
    <xf numFmtId="0" fontId="9" fillId="13" borderId="0" xfId="0" applyFont="1" applyFill="1" applyAlignment="1">
      <alignment horizontal="center" vertical="center"/>
    </xf>
    <xf numFmtId="0" fontId="0" fillId="0" borderId="0" xfId="0" applyAlignment="1">
      <alignment horizontal="center" vertical="center"/>
    </xf>
    <xf numFmtId="0" fontId="17" fillId="13" borderId="0" xfId="0" applyFont="1" applyFill="1" applyAlignment="1">
      <alignment horizontal="right"/>
    </xf>
    <xf numFmtId="0" fontId="28" fillId="13" borderId="8" xfId="0" applyFont="1" applyFill="1" applyBorder="1" applyAlignment="1">
      <alignment horizontal="center" vertical="center" wrapText="1"/>
    </xf>
    <xf numFmtId="0" fontId="28" fillId="13" borderId="26" xfId="0" applyFont="1" applyFill="1" applyBorder="1" applyAlignment="1">
      <alignment horizontal="center" vertical="center" wrapText="1"/>
    </xf>
    <xf numFmtId="0" fontId="29" fillId="12" borderId="0" xfId="0" applyFont="1" applyFill="1" applyAlignment="1">
      <alignment horizontal="center" wrapText="1"/>
    </xf>
    <xf numFmtId="0" fontId="28" fillId="13" borderId="29" xfId="0" applyFont="1" applyFill="1" applyBorder="1" applyAlignment="1">
      <alignment horizontal="center" vertical="center" wrapText="1"/>
    </xf>
    <xf numFmtId="0" fontId="28" fillId="13" borderId="30" xfId="0" applyFont="1" applyFill="1" applyBorder="1" applyAlignment="1">
      <alignment horizontal="center" vertical="center" wrapText="1"/>
    </xf>
    <xf numFmtId="0" fontId="33" fillId="9" borderId="23" xfId="0" applyFont="1" applyFill="1" applyBorder="1" applyAlignment="1" applyProtection="1">
      <alignment horizontal="center" vertical="center" wrapText="1"/>
      <protection locked="0"/>
    </xf>
    <xf numFmtId="0" fontId="33" fillId="9" borderId="24" xfId="0" applyFont="1" applyFill="1" applyBorder="1" applyAlignment="1" applyProtection="1">
      <alignment horizontal="center" vertical="center" wrapText="1"/>
      <protection locked="0"/>
    </xf>
    <xf numFmtId="0" fontId="33" fillId="9" borderId="23" xfId="0" applyFont="1" applyFill="1" applyBorder="1" applyAlignment="1" applyProtection="1">
      <alignment horizontal="center" vertical="center" shrinkToFit="1"/>
      <protection locked="0"/>
    </xf>
    <xf numFmtId="0" fontId="33" fillId="9" borderId="24" xfId="0" applyFont="1" applyFill="1" applyBorder="1" applyAlignment="1" applyProtection="1">
      <alignment horizontal="center" vertical="center" shrinkToFit="1"/>
      <protection locked="0"/>
    </xf>
    <xf numFmtId="0" fontId="17" fillId="13" borderId="8" xfId="0" applyFont="1" applyFill="1" applyBorder="1" applyAlignment="1">
      <alignment horizontal="center" wrapText="1"/>
    </xf>
    <xf numFmtId="0" fontId="17" fillId="13" borderId="26" xfId="0" applyFont="1" applyFill="1" applyBorder="1" applyAlignment="1">
      <alignment horizontal="center" wrapText="1"/>
    </xf>
    <xf numFmtId="0" fontId="17" fillId="13" borderId="8" xfId="0" applyFont="1" applyFill="1" applyBorder="1" applyAlignment="1">
      <alignment horizontal="center" vertical="center" wrapText="1"/>
    </xf>
    <xf numFmtId="0" fontId="17" fillId="13" borderId="26" xfId="0" applyFont="1" applyFill="1" applyBorder="1" applyAlignment="1">
      <alignment horizontal="center" vertical="center" wrapText="1"/>
    </xf>
    <xf numFmtId="0" fontId="17" fillId="13" borderId="10" xfId="0" applyFont="1" applyFill="1" applyBorder="1" applyAlignment="1">
      <alignment horizontal="center" wrapText="1"/>
    </xf>
    <xf numFmtId="0" fontId="17" fillId="13" borderId="27" xfId="0" applyFont="1" applyFill="1" applyBorder="1" applyAlignment="1">
      <alignment horizontal="center" wrapText="1"/>
    </xf>
    <xf numFmtId="0" fontId="22" fillId="6" borderId="7" xfId="0" applyFont="1" applyFill="1" applyBorder="1" applyAlignment="1">
      <alignment horizontal="center"/>
    </xf>
    <xf numFmtId="0" fontId="44" fillId="2" borderId="0" xfId="0" applyFont="1" applyFill="1" applyAlignment="1">
      <alignment horizontal="left" vertical="center" wrapText="1"/>
    </xf>
    <xf numFmtId="0" fontId="22" fillId="6" borderId="7" xfId="0" applyFont="1" applyFill="1" applyBorder="1" applyAlignment="1">
      <alignment horizontal="center" vertical="center"/>
    </xf>
    <xf numFmtId="0" fontId="43" fillId="2" borderId="0" xfId="0" applyFont="1" applyFill="1" applyAlignment="1" applyProtection="1">
      <alignment horizontal="left" vertical="center" wrapText="1"/>
      <protection hidden="1"/>
    </xf>
  </cellXfs>
  <cellStyles count="3">
    <cellStyle name="Hyperlink" xfId="2" builtinId="8"/>
    <cellStyle name="Normal" xfId="0" builtinId="0"/>
    <cellStyle name="Normal 2" xfId="1" xr:uid="{00000000-0005-0000-0000-000001000000}"/>
  </cellStyles>
  <dxfs count="9">
    <dxf>
      <font>
        <strike val="0"/>
        <outline val="0"/>
        <shadow val="0"/>
        <u val="none"/>
        <vertAlign val="baseline"/>
        <sz val="11"/>
        <color theme="3"/>
        <name val="Calibri"/>
        <family val="2"/>
        <scheme val="minor"/>
      </font>
      <numFmt numFmtId="15" formatCode="0.00E+00"/>
      <fill>
        <patternFill>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1"/>
        <color theme="3"/>
        <name val="Calibri"/>
        <family val="2"/>
        <scheme val="minor"/>
      </font>
      <numFmt numFmtId="15" formatCode="0.00E+00"/>
      <fill>
        <patternFill>
          <bgColor theme="0" tint="-0.14999847407452621"/>
        </patternFill>
      </fill>
      <alignment horizontal="center" vertical="center" textRotation="0" wrapText="0" indent="0" justifyLastLine="0" shrinkToFit="0" readingOrder="0"/>
      <protection locked="1" hidden="0"/>
    </dxf>
    <dxf>
      <font>
        <strike val="0"/>
        <outline val="0"/>
        <shadow val="0"/>
        <u val="none"/>
        <sz val="11"/>
        <name val="Calibri"/>
        <family val="2"/>
        <scheme val="minor"/>
      </font>
      <numFmt numFmtId="15" formatCode="0.00E+00"/>
      <fill>
        <patternFill>
          <bgColor theme="0" tint="-0.1499984740745262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0" formatCode="General"/>
      <fill>
        <patternFill>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bgColor theme="0" tint="-0.14999847407452621"/>
        </patternFill>
      </fill>
      <alignment horizontal="left" vertical="center" textRotation="0" wrapText="0" indent="0" justifyLastLine="0" shrinkToFit="1" readingOrder="0"/>
      <border diagonalUp="0" diagonalDown="0">
        <left style="thin">
          <color indexed="64"/>
        </left>
        <right/>
        <top/>
        <bottom/>
      </border>
      <protection locked="1" hidden="0"/>
    </dxf>
    <dxf>
      <border>
        <bottom style="thin">
          <color theme="0"/>
        </bottom>
      </border>
    </dxf>
    <dxf>
      <border outline="0">
        <top style="thick">
          <color auto="1"/>
        </top>
      </border>
    </dxf>
    <dxf>
      <font>
        <strike val="0"/>
        <outline val="0"/>
        <shadow val="0"/>
        <u val="none"/>
        <sz val="11"/>
        <name val="Calibri"/>
        <family val="2"/>
        <scheme val="minor"/>
      </font>
      <fill>
        <patternFill>
          <bgColor theme="0" tint="-0.14999847407452621"/>
        </patternFill>
      </fill>
      <alignment vertical="center" textRotation="0" indent="0" justifyLastLine="0" shrinkToFit="0" readingOrder="0"/>
      <protection locked="1" hidden="0"/>
    </dxf>
    <dxf>
      <fill>
        <patternFill patternType="solid">
          <fgColor indexed="64"/>
          <bgColor theme="0" tint="-0.14999847407452621"/>
        </patternFill>
      </fill>
      <alignment vertical="bottom" textRotation="0" wrapText="1" indent="0" justifyLastLine="0" shrinkToFit="0" readingOrder="0"/>
      <border diagonalUp="0" diagonalDown="0">
        <left style="thin">
          <color theme="0"/>
        </left>
        <right style="thin">
          <color theme="0"/>
        </right>
        <top/>
        <bottom/>
      </border>
      <protection locked="1" hidden="0"/>
    </dxf>
  </dxfs>
  <tableStyles count="0" defaultTableStyle="TableStyleMedium2" defaultPivotStyle="PivotStyleLight16"/>
  <colors>
    <mruColors>
      <color rgb="FF0642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2438399</xdr:colOff>
      <xdr:row>32</xdr:row>
      <xdr:rowOff>57150</xdr:rowOff>
    </xdr:from>
    <xdr:to>
      <xdr:col>4</xdr:col>
      <xdr:colOff>3457574</xdr:colOff>
      <xdr:row>57</xdr:row>
      <xdr:rowOff>19050</xdr:rowOff>
    </xdr:to>
    <xdr:sp macro="" textlink="">
      <xdr:nvSpPr>
        <xdr:cNvPr id="2" name="Oval 1">
          <a:extLst>
            <a:ext uri="{FF2B5EF4-FFF2-40B4-BE49-F238E27FC236}">
              <a16:creationId xmlns:a16="http://schemas.microsoft.com/office/drawing/2014/main" id="{02CAE4EC-476D-4255-B606-341E39CAB201}"/>
            </a:ext>
          </a:extLst>
        </xdr:cNvPr>
        <xdr:cNvSpPr/>
      </xdr:nvSpPr>
      <xdr:spPr>
        <a:xfrm>
          <a:off x="5619749" y="7629525"/>
          <a:ext cx="1019175" cy="472440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3381376</xdr:colOff>
      <xdr:row>33</xdr:row>
      <xdr:rowOff>161925</xdr:rowOff>
    </xdr:from>
    <xdr:to>
      <xdr:col>5</xdr:col>
      <xdr:colOff>600075</xdr:colOff>
      <xdr:row>38</xdr:row>
      <xdr:rowOff>171450</xdr:rowOff>
    </xdr:to>
    <xdr:cxnSp macro="">
      <xdr:nvCxnSpPr>
        <xdr:cNvPr id="3" name="Straight Arrow Connector 2">
          <a:extLst>
            <a:ext uri="{FF2B5EF4-FFF2-40B4-BE49-F238E27FC236}">
              <a16:creationId xmlns:a16="http://schemas.microsoft.com/office/drawing/2014/main" id="{59146014-D189-4FEC-A95D-F738A53DB842}"/>
            </a:ext>
          </a:extLst>
        </xdr:cNvPr>
        <xdr:cNvCxnSpPr/>
      </xdr:nvCxnSpPr>
      <xdr:spPr>
        <a:xfrm flipH="1">
          <a:off x="6562726" y="7924800"/>
          <a:ext cx="3143249" cy="9620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19051</xdr:colOff>
      <xdr:row>54</xdr:row>
      <xdr:rowOff>95250</xdr:rowOff>
    </xdr:from>
    <xdr:to>
      <xdr:col>4</xdr:col>
      <xdr:colOff>2628900</xdr:colOff>
      <xdr:row>59</xdr:row>
      <xdr:rowOff>161925</xdr:rowOff>
    </xdr:to>
    <xdr:cxnSp macro="">
      <xdr:nvCxnSpPr>
        <xdr:cNvPr id="4" name="Straight Arrow Connector 3">
          <a:extLst>
            <a:ext uri="{FF2B5EF4-FFF2-40B4-BE49-F238E27FC236}">
              <a16:creationId xmlns:a16="http://schemas.microsoft.com/office/drawing/2014/main" id="{135C48C1-AEC9-426B-92FB-5C3B350DE90B}"/>
            </a:ext>
          </a:extLst>
        </xdr:cNvPr>
        <xdr:cNvCxnSpPr/>
      </xdr:nvCxnSpPr>
      <xdr:spPr>
        <a:xfrm flipH="1">
          <a:off x="3200401" y="11858625"/>
          <a:ext cx="2609849" cy="1028700"/>
        </a:xfrm>
        <a:prstGeom prst="straightConnector1">
          <a:avLst/>
        </a:prstGeom>
        <a:ln w="1587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4819650</xdr:colOff>
      <xdr:row>69</xdr:row>
      <xdr:rowOff>161925</xdr:rowOff>
    </xdr:from>
    <xdr:to>
      <xdr:col>5</xdr:col>
      <xdr:colOff>76199</xdr:colOff>
      <xdr:row>71</xdr:row>
      <xdr:rowOff>66676</xdr:rowOff>
    </xdr:to>
    <xdr:sp macro="" textlink="">
      <xdr:nvSpPr>
        <xdr:cNvPr id="5" name="Oval 4">
          <a:extLst>
            <a:ext uri="{FF2B5EF4-FFF2-40B4-BE49-F238E27FC236}">
              <a16:creationId xmlns:a16="http://schemas.microsoft.com/office/drawing/2014/main" id="{30E0A350-B911-425D-ADF2-5B5C47CF9100}"/>
            </a:ext>
          </a:extLst>
        </xdr:cNvPr>
        <xdr:cNvSpPr/>
      </xdr:nvSpPr>
      <xdr:spPr>
        <a:xfrm>
          <a:off x="8001000" y="14916150"/>
          <a:ext cx="1000124" cy="390526"/>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2"/>
            </a:solidFill>
          </a:endParaRPr>
        </a:p>
      </xdr:txBody>
    </xdr:sp>
    <xdr:clientData/>
  </xdr:twoCellAnchor>
  <xdr:twoCellAnchor editAs="oneCell">
    <xdr:from>
      <xdr:col>4</xdr:col>
      <xdr:colOff>1076325</xdr:colOff>
      <xdr:row>0</xdr:row>
      <xdr:rowOff>76200</xdr:rowOff>
    </xdr:from>
    <xdr:to>
      <xdr:col>4</xdr:col>
      <xdr:colOff>4343400</xdr:colOff>
      <xdr:row>0</xdr:row>
      <xdr:rowOff>800100</xdr:rowOff>
    </xdr:to>
    <xdr:pic>
      <xdr:nvPicPr>
        <xdr:cNvPr id="6" name="Picture 5">
          <a:extLst>
            <a:ext uri="{FF2B5EF4-FFF2-40B4-BE49-F238E27FC236}">
              <a16:creationId xmlns:a16="http://schemas.microsoft.com/office/drawing/2014/main" id="{5E19DFF5-E069-46B6-ACC7-E6FE49F516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10025" y="76200"/>
          <a:ext cx="326707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1420277</xdr:colOff>
      <xdr:row>2</xdr:row>
      <xdr:rowOff>295282</xdr:rowOff>
    </xdr:to>
    <xdr:pic>
      <xdr:nvPicPr>
        <xdr:cNvPr id="3" name="Picture 2">
          <a:extLst>
            <a:ext uri="{FF2B5EF4-FFF2-40B4-BE49-F238E27FC236}">
              <a16:creationId xmlns:a16="http://schemas.microsoft.com/office/drawing/2014/main" id="{0188CD11-4A02-4A25-9D22-00472C1A16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76624" y="0"/>
          <a:ext cx="1304925" cy="12858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AF7B1AC-4C97-4805-A6D6-2AEA551CC9A5}" name="Table6" displayName="Table6" ref="B10:F256" totalsRowShown="0" headerRowDxfId="8" dataDxfId="7" headerRowBorderDxfId="5" tableBorderDxfId="6">
  <tableColumns count="5">
    <tableColumn id="1" xr3:uid="{680F06BD-F3EF-444C-9B8E-6BC1CE56703E}" name="Chemical Name" dataDxfId="4"/>
    <tableColumn id="5" xr3:uid="{A518471B-BA5A-484F-B281-940C33948D9D}" name="CAS No." dataDxfId="3">
      <calculatedColumnFormula>VLOOKUP(Table6[[#This Row],[Chemical Name]],'Toxicity Values'!A:B,2,FALSE)</calculatedColumnFormula>
    </tableColumn>
    <tableColumn id="2" xr3:uid="{C41F81AB-8085-400E-BD41-77DC678CC32D}" name=" Emission_x000a_Rate" dataDxfId="2">
      <calculatedColumnFormula>0.000238*2000/365</calculatedColumnFormula>
    </tableColumn>
    <tableColumn id="3" xr3:uid="{32DA7EF4-7528-4F84-B4D0-3549D01EF941}" name="Cancer_x000a_Risk" dataDxfId="1">
      <calculatedColumnFormula>IF(D11&gt;0, IF(VLOOKUP(Table6[[#This Row],[CAS No.]],'Toxicity Values'!B3:D260,6,FALSE)&gt;0, Table6[[#This Row],[ Emission
Rate]]*0.0000143833*360*'Notes (do not make public)'!$F$14*VLOOKUP(Table6[[#This Row],[CAS No.]],'Toxicity Values'!B3:D260,6,FALSE)*(1/70)*(1/1000)*(1/1000)*1000000*(365), ""), "")</calculatedColumnFormula>
    </tableColumn>
    <tableColumn id="4" xr3:uid="{51AA870C-60FE-42B6-BEF7-55BBC9566281}" name="Chronic Hazard" dataDxfId="0">
      <calculatedColumnFormula>IF(D11&gt;0, IF(VLOOKUP(Table6[[#This Row],[CAS No.]],'Toxicity Values'!B3:C293,4,FALSE)&gt; 0, Table6[[#This Row],[ Emission
Rate]]*0.0000143833*360*365*(1/(VLOOKUP(Table6[[#This Row],[CAS No.]],'Toxicity Values'!B3:C293,4,FALSE))), ""), "")</calculatedColumnFormula>
    </tableColumn>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2.arb.ca.gov/resources/documents/gasoline-service-station-industrywide-risk-assessment-guidance" TargetMode="External"/><Relationship Id="rId2" Type="http://schemas.openxmlformats.org/officeDocument/2006/relationships/hyperlink" Target="https://www.arb.ca.gov/app/emsinv/facinfo/facinfo.php" TargetMode="External"/><Relationship Id="rId1" Type="http://schemas.openxmlformats.org/officeDocument/2006/relationships/hyperlink" Target="https://nam02.safelinks.protection.outlook.com/?url=https%3A%2F%2Fwww.baaqmd.gov%2Fceqa-resources&amp;data=04%7C01%7Cwgoodfriend%40baaqmd.gov%7C9aea55e2259c45c5cd2c08da2152d492%7C855defaabdae4e6281e53bb7aa04fc3a%7C0%7C0%7C637858936888700009%7CUnknown%7CTWFpbGZsb3d8eyJWIjoiMC4wLjAwMDAiLCJQIjoiV2luMzIiLCJBTiI6Ik1haWwiLCJXVCI6Mn0%3D%7C3000&amp;sdata=1lsA9Ykss6BwizOFAaHzG9%2FF6uJY75uGN9Y7hKXZqiU%3D&amp;reserved=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38738-84A1-4A01-92C4-79D47D4C5950}">
  <dimension ref="A1:H34"/>
  <sheetViews>
    <sheetView workbookViewId="0">
      <selection activeCell="A40" sqref="A40"/>
    </sheetView>
  </sheetViews>
  <sheetFormatPr defaultRowHeight="14.45"/>
  <cols>
    <col min="1" max="1" width="31.5703125" customWidth="1"/>
    <col min="2" max="2" width="11.28515625" customWidth="1"/>
    <col min="3" max="3" width="10.28515625" customWidth="1"/>
    <col min="6" max="6" width="10.5703125" customWidth="1"/>
    <col min="8" max="8" width="10.28515625" bestFit="1" customWidth="1"/>
  </cols>
  <sheetData>
    <row r="1" spans="1:8" ht="20.65">
      <c r="A1" s="126" t="s">
        <v>0</v>
      </c>
    </row>
    <row r="2" spans="1:8" ht="20.65">
      <c r="A2" s="126" t="s">
        <v>1</v>
      </c>
    </row>
    <row r="3" spans="1:8" ht="20.65">
      <c r="A3" s="126" t="s">
        <v>2</v>
      </c>
    </row>
    <row r="4" spans="1:8">
      <c r="A4" t="s">
        <v>3</v>
      </c>
    </row>
    <row r="5" spans="1:8">
      <c r="A5" t="s">
        <v>4</v>
      </c>
    </row>
    <row r="7" spans="1:8">
      <c r="B7" s="3" t="s">
        <v>5</v>
      </c>
      <c r="C7" s="3" t="s">
        <v>6</v>
      </c>
      <c r="D7" s="3" t="s">
        <v>7</v>
      </c>
      <c r="E7" s="5" t="s">
        <v>8</v>
      </c>
      <c r="F7" s="3" t="s">
        <v>9</v>
      </c>
      <c r="H7" s="3"/>
    </row>
    <row r="8" spans="1:8">
      <c r="A8" s="4" t="s">
        <v>10</v>
      </c>
      <c r="B8" s="6" t="s">
        <v>11</v>
      </c>
      <c r="C8" s="6">
        <v>361</v>
      </c>
      <c r="D8" s="6">
        <v>1090</v>
      </c>
      <c r="E8" s="6">
        <v>572</v>
      </c>
      <c r="F8" s="6">
        <v>261</v>
      </c>
      <c r="H8" s="3"/>
    </row>
    <row r="9" spans="1:8">
      <c r="A9" s="4" t="s">
        <v>12</v>
      </c>
      <c r="B9" s="6" t="s">
        <v>13</v>
      </c>
      <c r="C9" s="6">
        <v>10</v>
      </c>
      <c r="D9" s="6">
        <v>10</v>
      </c>
      <c r="E9" s="6">
        <v>3</v>
      </c>
      <c r="F9" s="6">
        <v>1</v>
      </c>
      <c r="H9" s="3"/>
    </row>
    <row r="10" spans="1:8">
      <c r="A10" s="4" t="s">
        <v>14</v>
      </c>
      <c r="B10" s="6" t="s">
        <v>13</v>
      </c>
      <c r="C10" s="6">
        <v>1</v>
      </c>
      <c r="D10" s="6">
        <v>1</v>
      </c>
      <c r="E10" s="6">
        <v>1</v>
      </c>
      <c r="F10" s="6">
        <v>0.73</v>
      </c>
      <c r="H10" s="3"/>
    </row>
    <row r="11" spans="1:8">
      <c r="A11" s="4" t="s">
        <v>15</v>
      </c>
      <c r="B11" s="6" t="s">
        <v>16</v>
      </c>
      <c r="C11" s="6">
        <v>0.25</v>
      </c>
      <c r="D11" s="6">
        <v>2</v>
      </c>
      <c r="E11" s="6">
        <v>14</v>
      </c>
      <c r="F11" s="6">
        <v>14</v>
      </c>
      <c r="H11" s="3"/>
    </row>
    <row r="12" spans="1:8">
      <c r="A12" s="4" t="s">
        <v>17</v>
      </c>
      <c r="B12" s="3" t="s">
        <v>18</v>
      </c>
      <c r="C12" s="3">
        <v>350</v>
      </c>
      <c r="H12" s="3"/>
    </row>
    <row r="14" spans="1:8" ht="18">
      <c r="E14" s="10" t="s">
        <v>19</v>
      </c>
      <c r="F14" s="11">
        <f>(C8*C9*C10*C11+D8*D9*D10*D11+E8*E9*E10*E11+F8*F9*F10*F11)*(C12/365)</f>
        <v>47364.032876712321</v>
      </c>
      <c r="G14" s="9" t="s">
        <v>20</v>
      </c>
    </row>
    <row r="15" spans="1:8">
      <c r="G15" s="8" t="s">
        <v>21</v>
      </c>
    </row>
    <row r="17" spans="1:2">
      <c r="A17" t="s">
        <v>22</v>
      </c>
    </row>
    <row r="19" spans="1:2">
      <c r="B19" t="s">
        <v>23</v>
      </c>
    </row>
    <row r="21" spans="1:2">
      <c r="B21" t="s">
        <v>24</v>
      </c>
    </row>
    <row r="22" spans="1:2">
      <c r="B22" t="s">
        <v>25</v>
      </c>
    </row>
    <row r="23" spans="1:2">
      <c r="B23" t="s">
        <v>26</v>
      </c>
    </row>
    <row r="24" spans="1:2">
      <c r="B24" t="s">
        <v>27</v>
      </c>
    </row>
    <row r="26" spans="1:2">
      <c r="A26" t="s">
        <v>28</v>
      </c>
    </row>
    <row r="28" spans="1:2">
      <c r="B28" t="s">
        <v>29</v>
      </c>
    </row>
    <row r="30" spans="1:2">
      <c r="B30" t="s">
        <v>30</v>
      </c>
    </row>
    <row r="32" spans="1:2">
      <c r="A32" t="s">
        <v>31</v>
      </c>
    </row>
    <row r="33" spans="1:1">
      <c r="A33" t="s">
        <v>32</v>
      </c>
    </row>
    <row r="34" spans="1:1">
      <c r="A34"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2B3EA-8884-44B9-892F-C905508CC9A5}">
  <dimension ref="B1:H96"/>
  <sheetViews>
    <sheetView workbookViewId="0">
      <selection activeCell="M55" sqref="M55"/>
    </sheetView>
  </sheetViews>
  <sheetFormatPr defaultColWidth="9.140625" defaultRowHeight="14.45"/>
  <cols>
    <col min="1" max="1" width="9.140625" style="34"/>
    <col min="2" max="2" width="9.140625" style="32" customWidth="1"/>
    <col min="3" max="3" width="13.85546875" style="32" customWidth="1"/>
    <col min="4" max="4" width="11.85546875" style="32" customWidth="1"/>
    <col min="5" max="5" width="86.140625" style="32" customWidth="1"/>
    <col min="6" max="7" width="9.140625" style="32"/>
    <col min="8" max="8" width="9.140625" style="32" customWidth="1"/>
    <col min="9" max="9" width="9.140625" style="34"/>
    <col min="10" max="10" width="14.140625" style="34" customWidth="1"/>
    <col min="11" max="16384" width="9.140625" style="34"/>
  </cols>
  <sheetData>
    <row r="1" spans="2:8" ht="69.75" customHeight="1" thickBot="1">
      <c r="E1" s="33"/>
    </row>
    <row r="2" spans="2:8" ht="51.95" thickTop="1" thickBot="1">
      <c r="C2" s="35"/>
      <c r="D2" s="36"/>
      <c r="E2" s="37" t="s">
        <v>34</v>
      </c>
      <c r="F2" s="36"/>
      <c r="G2" s="38"/>
    </row>
    <row r="3" spans="2:8" ht="14.65" thickTop="1">
      <c r="C3" s="39"/>
      <c r="G3" s="40"/>
    </row>
    <row r="4" spans="2:8" ht="57.4">
      <c r="B4" s="41"/>
      <c r="C4" s="39"/>
      <c r="D4" s="133" t="s">
        <v>35</v>
      </c>
      <c r="E4" s="43" t="s">
        <v>36</v>
      </c>
      <c r="F4" s="41"/>
      <c r="G4" s="44"/>
      <c r="H4" s="41"/>
    </row>
    <row r="5" spans="2:8">
      <c r="B5" s="41"/>
      <c r="C5" s="39"/>
      <c r="D5" s="135"/>
      <c r="E5" s="118" t="s">
        <v>37</v>
      </c>
      <c r="F5" s="41"/>
      <c r="G5" s="44"/>
      <c r="H5" s="41"/>
    </row>
    <row r="6" spans="2:8">
      <c r="B6" s="41"/>
      <c r="C6" s="39"/>
      <c r="E6" s="41"/>
      <c r="F6" s="41"/>
      <c r="G6" s="44"/>
      <c r="H6" s="41"/>
    </row>
    <row r="7" spans="2:8" ht="28.7">
      <c r="B7" s="41"/>
      <c r="C7" s="39"/>
      <c r="D7" s="42" t="s">
        <v>38</v>
      </c>
      <c r="E7" s="43" t="s">
        <v>39</v>
      </c>
      <c r="F7" s="41"/>
      <c r="G7" s="44"/>
      <c r="H7" s="41"/>
    </row>
    <row r="8" spans="2:8">
      <c r="B8" s="41"/>
      <c r="C8" s="39"/>
      <c r="E8" s="41"/>
      <c r="F8" s="41"/>
      <c r="G8" s="44"/>
      <c r="H8" s="41"/>
    </row>
    <row r="9" spans="2:8" ht="42.95">
      <c r="B9" s="41"/>
      <c r="C9" s="39"/>
      <c r="D9" s="133" t="s">
        <v>40</v>
      </c>
      <c r="E9" s="43" t="s">
        <v>41</v>
      </c>
      <c r="F9" s="41"/>
      <c r="G9" s="44"/>
      <c r="H9" s="41"/>
    </row>
    <row r="10" spans="2:8">
      <c r="B10" s="41"/>
      <c r="C10" s="39"/>
      <c r="D10" s="134"/>
      <c r="E10" s="118" t="s">
        <v>42</v>
      </c>
      <c r="F10" s="41"/>
      <c r="G10" s="44"/>
      <c r="H10" s="41"/>
    </row>
    <row r="11" spans="2:8">
      <c r="B11" s="41"/>
      <c r="C11" s="39"/>
      <c r="D11" s="134"/>
      <c r="E11" s="118" t="s">
        <v>43</v>
      </c>
      <c r="F11" s="41"/>
      <c r="G11" s="44"/>
      <c r="H11" s="41"/>
    </row>
    <row r="12" spans="2:8">
      <c r="B12" s="41"/>
      <c r="C12" s="39"/>
      <c r="E12" s="41"/>
      <c r="F12" s="41"/>
      <c r="G12" s="44"/>
      <c r="H12" s="41"/>
    </row>
    <row r="13" spans="2:8" ht="129.4" thickBot="1">
      <c r="B13" s="41"/>
      <c r="C13" s="45"/>
      <c r="D13" s="42" t="s">
        <v>44</v>
      </c>
      <c r="E13" s="43" t="s">
        <v>45</v>
      </c>
      <c r="F13" s="47"/>
      <c r="G13" s="48"/>
      <c r="H13" s="41"/>
    </row>
    <row r="14" spans="2:8" ht="14.65" thickTop="1">
      <c r="B14" s="41"/>
      <c r="E14" s="41"/>
      <c r="F14" s="41"/>
      <c r="G14" s="41"/>
      <c r="H14" s="41"/>
    </row>
    <row r="15" spans="2:8" ht="14.65" thickBot="1">
      <c r="B15" s="41"/>
      <c r="D15" s="46"/>
      <c r="E15" s="47"/>
      <c r="F15" s="41"/>
      <c r="G15" s="41"/>
      <c r="H15" s="41"/>
    </row>
    <row r="16" spans="2:8" ht="14.65" thickTop="1">
      <c r="B16" s="41"/>
      <c r="E16" s="41"/>
      <c r="F16" s="41"/>
      <c r="G16" s="41"/>
      <c r="H16" s="41"/>
    </row>
    <row r="17" spans="2:8">
      <c r="B17" s="41"/>
      <c r="E17" s="49"/>
      <c r="F17" s="41"/>
      <c r="G17" s="41"/>
      <c r="H17" s="41"/>
    </row>
    <row r="18" spans="2:8">
      <c r="B18" s="41"/>
      <c r="E18" s="50" t="s">
        <v>46</v>
      </c>
      <c r="F18" s="41"/>
      <c r="G18" s="41"/>
      <c r="H18" s="41"/>
    </row>
    <row r="19" spans="2:8">
      <c r="B19" s="41"/>
      <c r="E19" s="41"/>
      <c r="F19" s="41"/>
      <c r="G19" s="41"/>
      <c r="H19" s="41"/>
    </row>
    <row r="20" spans="2:8">
      <c r="B20" s="41"/>
      <c r="E20" s="51" t="s">
        <v>47</v>
      </c>
      <c r="F20" s="41"/>
      <c r="G20" s="41"/>
      <c r="H20" s="41"/>
    </row>
    <row r="21" spans="2:8">
      <c r="B21" s="41"/>
      <c r="E21" s="51" t="s">
        <v>48</v>
      </c>
      <c r="F21" s="41"/>
      <c r="G21" s="41"/>
      <c r="H21" s="41"/>
    </row>
    <row r="22" spans="2:8">
      <c r="B22" s="41"/>
      <c r="E22" s="51" t="s">
        <v>49</v>
      </c>
      <c r="F22" s="41"/>
      <c r="G22" s="41"/>
      <c r="H22" s="41"/>
    </row>
    <row r="23" spans="2:8">
      <c r="B23" s="41"/>
      <c r="E23" s="51"/>
      <c r="F23" s="41"/>
      <c r="G23" s="41"/>
      <c r="H23" s="41"/>
    </row>
    <row r="24" spans="2:8">
      <c r="B24" s="41"/>
      <c r="E24" s="51" t="s">
        <v>50</v>
      </c>
      <c r="F24" s="41"/>
      <c r="G24" s="41"/>
      <c r="H24" s="41"/>
    </row>
    <row r="25" spans="2:8">
      <c r="B25" s="41"/>
      <c r="E25" s="51"/>
      <c r="F25" s="41"/>
      <c r="G25" s="41"/>
      <c r="H25" s="41"/>
    </row>
    <row r="26" spans="2:8">
      <c r="B26" s="41"/>
      <c r="E26" s="51" t="s">
        <v>51</v>
      </c>
      <c r="F26" s="41"/>
      <c r="G26" s="41"/>
      <c r="H26" s="41"/>
    </row>
    <row r="27" spans="2:8">
      <c r="B27" s="41"/>
      <c r="E27" s="51" t="s">
        <v>52</v>
      </c>
      <c r="F27" s="41"/>
      <c r="G27" s="41"/>
      <c r="H27" s="41"/>
    </row>
    <row r="28" spans="2:8">
      <c r="E28" s="51" t="s">
        <v>53</v>
      </c>
    </row>
    <row r="29" spans="2:8">
      <c r="E29" s="51"/>
    </row>
    <row r="31" spans="2:8">
      <c r="E31" s="52" t="s">
        <v>54</v>
      </c>
    </row>
    <row r="32" spans="2:8">
      <c r="E32" s="51"/>
      <c r="G32" s="131" t="s">
        <v>55</v>
      </c>
      <c r="H32" s="132"/>
    </row>
    <row r="33" spans="5:5">
      <c r="E33" s="53" t="s">
        <v>56</v>
      </c>
    </row>
    <row r="34" spans="5:5">
      <c r="E34" s="54" t="s">
        <v>57</v>
      </c>
    </row>
    <row r="35" spans="5:5">
      <c r="E35" s="54"/>
    </row>
    <row r="36" spans="5:5">
      <c r="E36" s="55" t="s">
        <v>58</v>
      </c>
    </row>
    <row r="37" spans="5:5">
      <c r="E37" s="55" t="s">
        <v>59</v>
      </c>
    </row>
    <row r="38" spans="5:5">
      <c r="E38" s="55" t="s">
        <v>60</v>
      </c>
    </row>
    <row r="39" spans="5:5">
      <c r="E39" s="55" t="s">
        <v>61</v>
      </c>
    </row>
    <row r="40" spans="5:5">
      <c r="E40" s="55" t="s">
        <v>62</v>
      </c>
    </row>
    <row r="41" spans="5:5">
      <c r="E41" s="55" t="s">
        <v>63</v>
      </c>
    </row>
    <row r="42" spans="5:5">
      <c r="E42" s="55" t="s">
        <v>64</v>
      </c>
    </row>
    <row r="43" spans="5:5">
      <c r="E43" s="55" t="s">
        <v>65</v>
      </c>
    </row>
    <row r="44" spans="5:5">
      <c r="E44" s="55" t="s">
        <v>66</v>
      </c>
    </row>
    <row r="45" spans="5:5">
      <c r="E45" s="55" t="s">
        <v>67</v>
      </c>
    </row>
    <row r="46" spans="5:5">
      <c r="E46" s="55" t="s">
        <v>68</v>
      </c>
    </row>
    <row r="47" spans="5:5">
      <c r="E47" s="55" t="s">
        <v>69</v>
      </c>
    </row>
    <row r="48" spans="5:5">
      <c r="E48" s="55" t="s">
        <v>70</v>
      </c>
    </row>
    <row r="49" spans="2:8">
      <c r="E49" s="55" t="s">
        <v>71</v>
      </c>
    </row>
    <row r="50" spans="2:8">
      <c r="E50" s="55" t="s">
        <v>72</v>
      </c>
    </row>
    <row r="51" spans="2:8">
      <c r="E51" s="55" t="s">
        <v>73</v>
      </c>
    </row>
    <row r="52" spans="2:8">
      <c r="E52" s="55" t="s">
        <v>74</v>
      </c>
    </row>
    <row r="53" spans="2:8">
      <c r="E53" s="55" t="s">
        <v>75</v>
      </c>
    </row>
    <row r="54" spans="2:8">
      <c r="E54" s="55" t="s">
        <v>76</v>
      </c>
    </row>
    <row r="55" spans="2:8">
      <c r="E55" s="56"/>
    </row>
    <row r="56" spans="2:8">
      <c r="E56" s="56"/>
    </row>
    <row r="57" spans="2:8">
      <c r="E57" s="56"/>
    </row>
    <row r="58" spans="2:8">
      <c r="B58" s="57"/>
      <c r="E58" s="56"/>
      <c r="H58" s="57"/>
    </row>
    <row r="60" spans="2:8" ht="26.1">
      <c r="C60" s="58" t="s">
        <v>77</v>
      </c>
      <c r="D60" s="58" t="s">
        <v>78</v>
      </c>
      <c r="E60" s="58" t="s">
        <v>79</v>
      </c>
    </row>
    <row r="61" spans="2:8">
      <c r="C61" s="59" t="s">
        <v>80</v>
      </c>
      <c r="D61" s="60">
        <v>1.0899999999999999E-6</v>
      </c>
      <c r="E61" s="61">
        <v>5.5000000000000003E-8</v>
      </c>
    </row>
    <row r="62" spans="2:8">
      <c r="C62" s="59" t="s">
        <v>81</v>
      </c>
      <c r="D62" s="60">
        <v>1.2600000000000001E-3</v>
      </c>
      <c r="E62" s="61">
        <v>1.2200000000000001E-7</v>
      </c>
    </row>
    <row r="63" spans="2:8">
      <c r="C63" s="59" t="s">
        <v>82</v>
      </c>
      <c r="D63" s="60">
        <v>6.4099999999999998E-7</v>
      </c>
      <c r="E63" s="61">
        <v>4.9799999999999998E-9</v>
      </c>
    </row>
    <row r="64" spans="2:8">
      <c r="C64" s="59" t="s">
        <v>83</v>
      </c>
      <c r="D64" s="60">
        <v>2.7300000000000001E-6</v>
      </c>
      <c r="E64" s="61">
        <v>3.7900000000000002E-8</v>
      </c>
    </row>
    <row r="65" spans="3:6">
      <c r="C65" s="59" t="s">
        <v>84</v>
      </c>
      <c r="D65" s="60">
        <v>5.6500000000000003E-8</v>
      </c>
      <c r="E65" s="61">
        <v>2.6700000000000001E-8</v>
      </c>
    </row>
    <row r="66" spans="3:6">
      <c r="C66" s="59" t="s">
        <v>85</v>
      </c>
      <c r="D66" s="60">
        <v>6.3100000000000003E-2</v>
      </c>
      <c r="E66" s="61">
        <v>6.7000000000000002E-5</v>
      </c>
    </row>
    <row r="67" spans="3:6">
      <c r="C67" s="59" t="s">
        <v>86</v>
      </c>
      <c r="D67" s="60">
        <v>1.0399999999999999E-4</v>
      </c>
      <c r="E67" s="61">
        <v>2.11E-9</v>
      </c>
    </row>
    <row r="68" spans="3:6">
      <c r="C68" s="59" t="s">
        <v>87</v>
      </c>
      <c r="D68" s="60">
        <v>2.3199999999999998E-6</v>
      </c>
      <c r="E68" s="61">
        <v>2.6500000000000002E-10</v>
      </c>
    </row>
    <row r="69" spans="3:6">
      <c r="C69" s="59" t="s">
        <v>88</v>
      </c>
      <c r="D69" s="61">
        <v>4.4199999999999997E-5</v>
      </c>
      <c r="E69" s="61">
        <v>3.7300000000000003E-8</v>
      </c>
    </row>
    <row r="70" spans="3:6">
      <c r="C70" s="59" t="s">
        <v>89</v>
      </c>
      <c r="D70" s="61">
        <v>5.7699999999999998E-6</v>
      </c>
      <c r="E70" s="61">
        <v>5.7699999999999998E-6</v>
      </c>
    </row>
    <row r="71" spans="3:6" ht="23.45">
      <c r="C71" s="62" t="s">
        <v>90</v>
      </c>
      <c r="D71" s="61"/>
      <c r="E71" s="63">
        <f>SUM(E61:E70)</f>
        <v>7.3056254999999984E-5</v>
      </c>
    </row>
    <row r="73" spans="3:6" ht="28.7">
      <c r="E73" s="43" t="s">
        <v>91</v>
      </c>
    </row>
    <row r="75" spans="3:6" ht="28.7">
      <c r="E75" s="43" t="s">
        <v>92</v>
      </c>
    </row>
    <row r="77" spans="3:6" ht="42.95">
      <c r="E77" s="43" t="s">
        <v>93</v>
      </c>
    </row>
    <row r="78" spans="3:6">
      <c r="E78" s="51"/>
      <c r="F78" s="57"/>
    </row>
    <row r="79" spans="3:6">
      <c r="E79" s="51"/>
      <c r="F79" s="57"/>
    </row>
    <row r="80" spans="3:6">
      <c r="E80" s="51"/>
    </row>
    <row r="81" spans="5:6">
      <c r="E81" s="51"/>
      <c r="F81" s="57"/>
    </row>
    <row r="82" spans="5:6">
      <c r="E82" s="51"/>
      <c r="F82" s="57"/>
    </row>
    <row r="83" spans="5:6">
      <c r="E83" s="51"/>
      <c r="F83" s="57"/>
    </row>
    <row r="84" spans="5:6">
      <c r="E84" s="51"/>
      <c r="F84" s="57"/>
    </row>
    <row r="85" spans="5:6">
      <c r="E85" s="51"/>
      <c r="F85" s="57"/>
    </row>
    <row r="86" spans="5:6">
      <c r="E86" s="51"/>
    </row>
    <row r="87" spans="5:6">
      <c r="E87" s="51"/>
      <c r="F87" s="57"/>
    </row>
    <row r="88" spans="5:6">
      <c r="E88" s="51"/>
    </row>
    <row r="89" spans="5:6">
      <c r="E89" s="51"/>
      <c r="F89" s="57"/>
    </row>
    <row r="90" spans="5:6">
      <c r="E90" s="51"/>
      <c r="F90" s="57"/>
    </row>
    <row r="91" spans="5:6">
      <c r="E91" s="51"/>
    </row>
    <row r="92" spans="5:6">
      <c r="E92" s="51"/>
    </row>
    <row r="93" spans="5:6">
      <c r="E93" s="51"/>
    </row>
    <row r="94" spans="5:6">
      <c r="E94" s="51"/>
    </row>
    <row r="95" spans="5:6">
      <c r="E95" s="51"/>
    </row>
    <row r="96" spans="5:6">
      <c r="E96" s="51"/>
    </row>
  </sheetData>
  <sheetProtection algorithmName="SHA-512" hashValue="kLEGWb5o8gmn3e4BfIteqIx5N8YqLRXUcPCWnwtA1OrV+GGVUVR+CfKODo4CykQKLNwLp6TCTGATItnNbnBPCw==" saltValue="ojvMMrwrTscKLnkgJE2M+Q==" spinCount="100000" sheet="1" objects="1" scenarios="1"/>
  <mergeCells count="3">
    <mergeCell ref="G32:H32"/>
    <mergeCell ref="D9:D11"/>
    <mergeCell ref="D4:D5"/>
  </mergeCells>
  <hyperlinks>
    <hyperlink ref="E10" r:id="rId1" xr:uid="{7391CB0A-0FF3-4832-B95C-D927F7776B1B}"/>
    <hyperlink ref="E11" r:id="rId2" display="California Air Resources Board Facility Data Search" xr:uid="{98B01D0E-1FA9-4B3C-B674-329BCDF01214}"/>
    <hyperlink ref="E5" r:id="rId3" xr:uid="{B4B8DD81-3A75-487D-A822-9DAB987A6AA9}"/>
  </hyperlinks>
  <pageMargins left="0.7" right="0.7" top="0.75" bottom="0.75" header="0.3" footer="0.3"/>
  <pageSetup orientation="portrait" horizontalDpi="300" verticalDpi="30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59"/>
  <sheetViews>
    <sheetView tabSelected="1" zoomScale="90" zoomScaleNormal="90" workbookViewId="0">
      <pane xSplit="1" ySplit="11" topLeftCell="B12" activePane="bottomRight" state="frozen"/>
      <selection pane="bottomRight" activeCell="D13" sqref="D13"/>
      <selection pane="bottomLeft" activeCell="A12" sqref="A12"/>
      <selection pane="topRight" activeCell="B1" sqref="B1"/>
    </sheetView>
  </sheetViews>
  <sheetFormatPr defaultColWidth="9.140625" defaultRowHeight="14.45"/>
  <cols>
    <col min="1" max="1" width="19.5703125" style="64" customWidth="1"/>
    <col min="2" max="2" width="44.85546875" style="99" customWidth="1"/>
    <col min="3" max="3" width="18.28515625" style="100" customWidth="1"/>
    <col min="4" max="4" width="25.42578125" style="101" bestFit="1" customWidth="1"/>
    <col min="5" max="5" width="14.28515625" style="102" bestFit="1" customWidth="1"/>
    <col min="6" max="6" width="17.5703125" style="102" customWidth="1"/>
    <col min="7" max="7" width="17.28515625" style="101" customWidth="1"/>
    <col min="8" max="8" width="27.28515625" style="34" customWidth="1"/>
    <col min="9" max="9" width="11.42578125" style="34" customWidth="1"/>
    <col min="10" max="10" width="28.140625" style="34" customWidth="1"/>
    <col min="11" max="11" width="21.85546875" style="34" hidden="1" customWidth="1"/>
    <col min="12" max="12" width="13" style="34" customWidth="1"/>
    <col min="13" max="13" width="28" style="34" customWidth="1"/>
    <col min="14" max="15" width="12.7109375" style="34" bestFit="1" customWidth="1"/>
    <col min="16" max="16384" width="9.140625" style="34"/>
  </cols>
  <sheetData>
    <row r="1" spans="1:16" ht="39.75" customHeight="1">
      <c r="B1" s="65"/>
      <c r="C1" s="139" t="s">
        <v>94</v>
      </c>
      <c r="D1" s="139"/>
      <c r="E1" s="66"/>
      <c r="F1" s="139" t="s">
        <v>95</v>
      </c>
      <c r="G1" s="139"/>
      <c r="H1" s="32"/>
      <c r="I1" s="32"/>
      <c r="J1" s="32"/>
      <c r="K1" s="111" t="s">
        <v>96</v>
      </c>
      <c r="L1" s="32"/>
    </row>
    <row r="2" spans="1:16" ht="38.25" customHeight="1">
      <c r="B2" s="67" t="s">
        <v>97</v>
      </c>
      <c r="C2" s="142"/>
      <c r="D2" s="143"/>
      <c r="E2" s="66"/>
      <c r="F2" s="140" t="s">
        <v>98</v>
      </c>
      <c r="G2" s="141"/>
      <c r="H2" s="127" t="s">
        <v>99</v>
      </c>
      <c r="I2" s="32"/>
      <c r="J2" s="32"/>
      <c r="K2" s="112" t="s">
        <v>99</v>
      </c>
      <c r="L2" s="32"/>
    </row>
    <row r="3" spans="1:16" ht="45" customHeight="1">
      <c r="B3" s="68" t="s">
        <v>100</v>
      </c>
      <c r="C3" s="144"/>
      <c r="D3" s="145"/>
      <c r="E3" s="66"/>
      <c r="F3" s="130" t="s">
        <v>101</v>
      </c>
      <c r="G3" s="128"/>
      <c r="H3" s="129"/>
      <c r="I3" s="32"/>
      <c r="J3" s="32"/>
      <c r="K3" s="112" t="s">
        <v>102</v>
      </c>
      <c r="L3" s="32"/>
    </row>
    <row r="4" spans="1:16">
      <c r="B4" s="130" t="s">
        <v>103</v>
      </c>
      <c r="C4" s="70"/>
      <c r="D4" s="69"/>
      <c r="E4" s="66"/>
      <c r="G4" s="69"/>
      <c r="H4" s="32"/>
      <c r="I4" s="32"/>
      <c r="J4" s="32"/>
      <c r="K4" s="32"/>
      <c r="L4" s="32"/>
    </row>
    <row r="5" spans="1:16" ht="54">
      <c r="B5" s="65"/>
      <c r="C5" s="70"/>
      <c r="D5" s="69"/>
      <c r="E5" s="66"/>
      <c r="F5" s="71" t="s">
        <v>104</v>
      </c>
      <c r="G5" s="32"/>
      <c r="H5" s="72"/>
      <c r="I5" s="32"/>
      <c r="J5" s="32"/>
      <c r="K5" s="32"/>
      <c r="L5" s="32"/>
      <c r="M5" s="74"/>
      <c r="N5" s="75"/>
      <c r="O5" s="75"/>
    </row>
    <row r="6" spans="1:16" ht="36.75" customHeight="1">
      <c r="B6" s="139" t="s">
        <v>105</v>
      </c>
      <c r="C6" s="139"/>
      <c r="D6" s="32"/>
      <c r="E6" s="66"/>
      <c r="F6" s="146" t="s">
        <v>106</v>
      </c>
      <c r="G6" s="147"/>
      <c r="H6" s="109">
        <f>IF(H2="yes",VLOOKUP('Health Risk Calculator'!D7,'Distance Multiplier'!A6:C32,3)*E258,VLOOKUP('Health Risk Calculator'!D7,'Distance Multiplier'!I6:K66,3)*E258)</f>
        <v>5.6267447507251189</v>
      </c>
      <c r="I6" s="73" t="s">
        <v>107</v>
      </c>
      <c r="J6" s="32"/>
      <c r="K6" s="32"/>
      <c r="L6" s="32"/>
      <c r="P6" s="75"/>
    </row>
    <row r="7" spans="1:16" ht="38.25" customHeight="1">
      <c r="B7" s="137" t="s">
        <v>108</v>
      </c>
      <c r="C7" s="138"/>
      <c r="D7" s="103">
        <v>0</v>
      </c>
      <c r="E7" s="66"/>
      <c r="F7" s="148" t="s">
        <v>109</v>
      </c>
      <c r="G7" s="149"/>
      <c r="H7" s="109">
        <f>IF(H2="yes",VLOOKUP('Health Risk Calculator'!D7,'Distance Multiplier'!A6:C32,3)*F258,VLOOKUP('Health Risk Calculator'!D7,'Distance Multiplier'!I6:K66,3)*F258)</f>
        <v>1.5119724960000001E-3</v>
      </c>
      <c r="I7" s="72"/>
      <c r="J7" s="32"/>
      <c r="K7" s="32"/>
      <c r="L7" s="32"/>
      <c r="P7" s="75"/>
    </row>
    <row r="8" spans="1:16" ht="42.75" customHeight="1">
      <c r="B8" s="65"/>
      <c r="C8" s="32"/>
      <c r="D8" s="32"/>
      <c r="E8" s="66"/>
      <c r="F8" s="150" t="s">
        <v>110</v>
      </c>
      <c r="G8" s="151"/>
      <c r="H8" s="110">
        <f>IF(H2="yes",VLOOKUP('Health Risk Calculator'!D7,'Distance Multiplier'!A6:C32,3)*G258,VLOOKUP('Health Risk Calculator'!D7,'Distance Multiplier'!I6:K66,3)*G258)</f>
        <v>7.5511073821034266E-3</v>
      </c>
      <c r="I8" s="80" t="s">
        <v>111</v>
      </c>
      <c r="J8" s="32"/>
      <c r="K8" s="32"/>
      <c r="L8" s="32"/>
      <c r="N8" s="86"/>
      <c r="O8" s="86"/>
      <c r="P8" s="75"/>
    </row>
    <row r="9" spans="1:16" s="86" customFormat="1" ht="55.5" customHeight="1" thickBot="1">
      <c r="A9" s="87"/>
      <c r="B9" s="76"/>
      <c r="C9" s="77"/>
      <c r="D9" s="78" t="s">
        <v>112</v>
      </c>
      <c r="E9" s="79"/>
      <c r="F9" s="79"/>
      <c r="G9" s="79"/>
      <c r="H9" s="72"/>
      <c r="I9" s="32"/>
      <c r="J9" s="72"/>
      <c r="K9" s="72"/>
      <c r="L9" s="72"/>
      <c r="M9" s="75"/>
      <c r="N9" s="75"/>
      <c r="O9" s="75"/>
    </row>
    <row r="10" spans="1:16" s="75" customFormat="1" ht="21.75" customHeight="1" thickTop="1">
      <c r="A10" s="93"/>
      <c r="B10" s="81" t="s">
        <v>113</v>
      </c>
      <c r="C10" s="82" t="s">
        <v>114</v>
      </c>
      <c r="D10" s="83" t="s">
        <v>115</v>
      </c>
      <c r="E10" s="84" t="s">
        <v>116</v>
      </c>
      <c r="F10" s="84" t="s">
        <v>117</v>
      </c>
      <c r="G10" s="85" t="s">
        <v>118</v>
      </c>
      <c r="H10" s="72"/>
      <c r="I10" s="32"/>
      <c r="J10" s="72"/>
      <c r="K10" s="72"/>
      <c r="L10" s="72"/>
    </row>
    <row r="11" spans="1:16" s="75" customFormat="1" ht="20.25" customHeight="1">
      <c r="A11" s="93"/>
      <c r="B11" s="88"/>
      <c r="C11" s="89" t="s">
        <v>119</v>
      </c>
      <c r="D11" s="90" t="s">
        <v>120</v>
      </c>
      <c r="E11" s="91" t="s">
        <v>121</v>
      </c>
      <c r="F11" s="91" t="s">
        <v>122</v>
      </c>
      <c r="G11" s="92" t="s">
        <v>123</v>
      </c>
      <c r="H11" s="72"/>
      <c r="I11" s="32"/>
      <c r="J11" s="72"/>
      <c r="K11" s="72"/>
      <c r="L11" s="72"/>
    </row>
    <row r="12" spans="1:16" s="75" customFormat="1" ht="18" customHeight="1">
      <c r="A12" s="93"/>
      <c r="B12" s="115" t="s">
        <v>124</v>
      </c>
      <c r="C12" s="116"/>
      <c r="D12" s="117">
        <v>4.0000000000000001E-3</v>
      </c>
      <c r="E12" s="94"/>
      <c r="F12" s="94"/>
      <c r="G12" s="108">
        <f>IF(D12&gt;0, ((D12*(1/86400)*(453.592)*1000000)/(1.5*92.7*2))*0.1, "")</f>
        <v>7.5511073821034266E-3</v>
      </c>
      <c r="H12" s="72"/>
      <c r="I12" s="32"/>
      <c r="J12" s="72"/>
      <c r="K12" s="72"/>
      <c r="L12" s="72"/>
    </row>
    <row r="13" spans="1:16" s="75" customFormat="1" ht="18" customHeight="1">
      <c r="A13" s="93"/>
      <c r="B13" t="s">
        <v>125</v>
      </c>
      <c r="C13" s="3">
        <v>71556</v>
      </c>
      <c r="D13" s="104"/>
      <c r="E13" s="106" t="str">
        <f>IF(D13&gt;0, IF(VLOOKUP(Table6[[#This Row],[CAS No.]],'Toxicity Values'!B$4:D$247,3,FALSE)&gt;0, Table6[[#This Row],[ Emission
Rate]]*0.0000143833*360*'Notes (do not make public)'!$F$14*VLOOKUP(Table6[[#This Row],[CAS No.]],'Toxicity Values'!B$4:D$247,3,FALSE)*(1/70)*(1/1000)*(1/1000)*1000000*(365), ""), "")</f>
        <v/>
      </c>
      <c r="F13" s="106" t="str">
        <f>IF(D13&gt;0, IF(VLOOKUP(Table6[[#This Row],[CAS No.]],'Toxicity Values'!B$4:C$247,2,FALSE)&gt; 0, Table6[[#This Row],[ Emission
Rate]]*0.0000143833*360*365*(1/(VLOOKUP(Table6[[#This Row],[CAS No.]],'Toxicity Values'!B$4:C$247,2,FALSE))), ""), "")</f>
        <v/>
      </c>
      <c r="G13" s="95"/>
      <c r="H13" s="72"/>
      <c r="I13" s="32"/>
      <c r="J13" s="72"/>
      <c r="K13" s="72"/>
      <c r="L13" s="72"/>
    </row>
    <row r="14" spans="1:16" s="75" customFormat="1" ht="19.5" customHeight="1">
      <c r="A14" s="93"/>
      <c r="B14" t="s">
        <v>126</v>
      </c>
      <c r="C14" s="3">
        <v>79345</v>
      </c>
      <c r="D14" s="104"/>
      <c r="E14" s="106" t="str">
        <f>IF(D14&gt;0, IF(VLOOKUP(Table6[[#This Row],[CAS No.]],'Toxicity Values'!B$4:D$247,3,FALSE)&gt;0, Table6[[#This Row],[ Emission
Rate]]*0.0000143833*360*'Notes (do not make public)'!$F$14*VLOOKUP(Table6[[#This Row],[CAS No.]],'Toxicity Values'!B$4:D$247,3,FALSE)*(1/70)*(1/1000)*(1/1000)*1000000*(365), ""), "")</f>
        <v/>
      </c>
      <c r="F14" s="106" t="str">
        <f>IF(D14&gt;0, IF(VLOOKUP(Table6[[#This Row],[CAS No.]],'Toxicity Values'!B$4:C$247,2,FALSE)&gt; 0, Table6[[#This Row],[ Emission
Rate]]*0.0000143833*360*365*(1/(VLOOKUP(Table6[[#This Row],[CAS No.]],'Toxicity Values'!B$4:C$247,2,FALSE))), ""), "")</f>
        <v/>
      </c>
      <c r="G14" s="95"/>
      <c r="H14" s="72"/>
      <c r="I14" s="32"/>
      <c r="J14" s="72"/>
      <c r="K14" s="72"/>
      <c r="L14" s="72"/>
    </row>
    <row r="15" spans="1:16" s="75" customFormat="1" ht="19.5" customHeight="1">
      <c r="A15" s="93"/>
      <c r="B15" t="s">
        <v>127</v>
      </c>
      <c r="C15" s="3">
        <v>79005</v>
      </c>
      <c r="D15" s="104"/>
      <c r="E15" s="106" t="str">
        <f>IF(D15&gt;0, IF(VLOOKUP(Table6[[#This Row],[CAS No.]],'Toxicity Values'!B$4:D$247,3,FALSE)&gt;0, Table6[[#This Row],[ Emission
Rate]]*0.0000143833*360*'Notes (do not make public)'!$F$14*VLOOKUP(Table6[[#This Row],[CAS No.]],'Toxicity Values'!B$4:D$247,3,FALSE)*(1/70)*(1/1000)*(1/1000)*1000000*(365), ""), "")</f>
        <v/>
      </c>
      <c r="F15" s="106" t="str">
        <f>IF(D15&gt;0, IF(VLOOKUP(Table6[[#This Row],[CAS No.]],'Toxicity Values'!B$4:C$247,2,FALSE)&gt; 0, Table6[[#This Row],[ Emission
Rate]]*0.0000143833*360*365*(1/(VLOOKUP(Table6[[#This Row],[CAS No.]],'Toxicity Values'!B$4:C$247,2,FALSE))), ""), "")</f>
        <v/>
      </c>
      <c r="G15" s="95"/>
      <c r="H15" s="72"/>
      <c r="I15" s="32"/>
      <c r="J15" s="72"/>
      <c r="K15" s="72"/>
      <c r="L15" s="72"/>
    </row>
    <row r="16" spans="1:16" s="75" customFormat="1" ht="15" customHeight="1">
      <c r="A16" s="93"/>
      <c r="B16" t="s">
        <v>128</v>
      </c>
      <c r="C16" s="3">
        <v>75343</v>
      </c>
      <c r="D16" s="104"/>
      <c r="E16" s="106" t="str">
        <f>IF(D16&gt;0, IF(VLOOKUP(Table6[[#This Row],[CAS No.]],'Toxicity Values'!B$4:D$247,3,FALSE)&gt;0, Table6[[#This Row],[ Emission
Rate]]*0.0000143833*360*'Notes (do not make public)'!$F$14*VLOOKUP(Table6[[#This Row],[CAS No.]],'Toxicity Values'!B$4:D$247,3,FALSE)*(1/70)*(1/1000)*(1/1000)*1000000*(365), ""), "")</f>
        <v/>
      </c>
      <c r="F16" s="106" t="str">
        <f>IF(D16&gt;0, IF(VLOOKUP(Table6[[#This Row],[CAS No.]],'Toxicity Values'!B$4:C$247,2,FALSE)&gt; 0, Table6[[#This Row],[ Emission
Rate]]*0.0000143833*360*365*(1/(VLOOKUP(Table6[[#This Row],[CAS No.]],'Toxicity Values'!B$4:C$247,2,FALSE))), ""), "")</f>
        <v/>
      </c>
      <c r="G16" s="95"/>
      <c r="H16" s="72"/>
      <c r="I16" s="32"/>
      <c r="J16" s="72"/>
      <c r="K16" s="72"/>
      <c r="L16" s="72"/>
    </row>
    <row r="17" spans="1:14" s="75" customFormat="1" ht="15.75" customHeight="1">
      <c r="A17" s="93"/>
      <c r="B17" t="s">
        <v>129</v>
      </c>
      <c r="C17" s="3">
        <v>75354</v>
      </c>
      <c r="D17" s="104"/>
      <c r="E17" s="106" t="str">
        <f>IF(D17&gt;0, IF(VLOOKUP(Table6[[#This Row],[CAS No.]],'Toxicity Values'!B$4:D$247,3,FALSE)&gt;0, Table6[[#This Row],[ Emission
Rate]]*0.0000143833*360*'Notes (do not make public)'!$F$14*VLOOKUP(Table6[[#This Row],[CAS No.]],'Toxicity Values'!B$4:D$247,3,FALSE)*(1/70)*(1/1000)*(1/1000)*1000000*(365), ""), "")</f>
        <v/>
      </c>
      <c r="F17" s="106" t="str">
        <f>IF(D17&gt;0, IF(VLOOKUP(Table6[[#This Row],[CAS No.]],'Toxicity Values'!B$4:C$247,2,FALSE)&gt; 0, Table6[[#This Row],[ Emission
Rate]]*0.0000143833*360*365*(1/(VLOOKUP(Table6[[#This Row],[CAS No.]],'Toxicity Values'!B$4:C$247,2,FALSE))), ""), "")</f>
        <v/>
      </c>
      <c r="G17" s="95"/>
      <c r="H17" s="72"/>
      <c r="I17" s="32"/>
      <c r="J17" s="72"/>
      <c r="K17" s="72"/>
      <c r="L17" s="72"/>
    </row>
    <row r="18" spans="1:14" s="75" customFormat="1" ht="15.75" customHeight="1">
      <c r="A18" s="93"/>
      <c r="B18" t="s">
        <v>130</v>
      </c>
      <c r="C18" s="3">
        <v>3268879</v>
      </c>
      <c r="D18" s="104"/>
      <c r="E18" s="106" t="str">
        <f>IF(D18&gt;0, IF(VLOOKUP(Table6[[#This Row],[CAS No.]],'Toxicity Values'!B$4:D$247,3,FALSE)&gt;0, Table6[[#This Row],[ Emission
Rate]]*0.0000143833*360*'Notes (do not make public)'!$F$14*VLOOKUP(Table6[[#This Row],[CAS No.]],'Toxicity Values'!B$4:D$247,3,FALSE)*(1/70)*(1/1000)*(1/1000)*1000000*(365), ""), "")</f>
        <v/>
      </c>
      <c r="F18" s="106" t="str">
        <f>IF(D18&gt;0, IF(VLOOKUP(Table6[[#This Row],[CAS No.]],'Toxicity Values'!B$4:C$247,2,FALSE)&gt; 0, Table6[[#This Row],[ Emission
Rate]]*0.0000143833*360*365*(1/(VLOOKUP(Table6[[#This Row],[CAS No.]],'Toxicity Values'!B$4:C$247,2,FALSE))), ""), "")</f>
        <v/>
      </c>
      <c r="G18" s="95"/>
      <c r="H18" s="72"/>
      <c r="I18" s="32"/>
      <c r="J18" s="72"/>
      <c r="K18" s="72"/>
      <c r="L18" s="72"/>
    </row>
    <row r="19" spans="1:14" s="75" customFormat="1" ht="15.75" customHeight="1">
      <c r="A19" s="93"/>
      <c r="B19" t="s">
        <v>131</v>
      </c>
      <c r="C19" s="3">
        <v>39001020</v>
      </c>
      <c r="D19" s="104"/>
      <c r="E19" s="106" t="str">
        <f>IF(D19&gt;0, IF(VLOOKUP(Table6[[#This Row],[CAS No.]],'Toxicity Values'!B$4:D$247,3,FALSE)&gt;0, Table6[[#This Row],[ Emission
Rate]]*0.0000143833*360*'Notes (do not make public)'!$F$14*VLOOKUP(Table6[[#This Row],[CAS No.]],'Toxicity Values'!B$4:D$247,3,FALSE)*(1/70)*(1/1000)*(1/1000)*1000000*(365), ""), "")</f>
        <v/>
      </c>
      <c r="F19" s="106" t="str">
        <f>IF(D19&gt;0, IF(VLOOKUP(Table6[[#This Row],[CAS No.]],'Toxicity Values'!B$4:C$247,2,FALSE)&gt; 0, Table6[[#This Row],[ Emission
Rate]]*0.0000143833*360*365*(1/(VLOOKUP(Table6[[#This Row],[CAS No.]],'Toxicity Values'!B$4:C$247,2,FALSE))), ""), "")</f>
        <v/>
      </c>
      <c r="G19" s="95"/>
      <c r="H19" s="72"/>
      <c r="I19" s="32"/>
      <c r="J19" s="72"/>
      <c r="K19" s="72"/>
      <c r="L19" s="72"/>
    </row>
    <row r="20" spans="1:14" s="75" customFormat="1" ht="15.75" customHeight="1">
      <c r="A20" s="93"/>
      <c r="B20" t="s">
        <v>132</v>
      </c>
      <c r="C20" s="3">
        <v>35822469</v>
      </c>
      <c r="D20" s="104"/>
      <c r="E20" s="106" t="str">
        <f>IF(D20&gt;0, IF(VLOOKUP(Table6[[#This Row],[CAS No.]],'Toxicity Values'!B$4:D$247,3,FALSE)&gt;0, Table6[[#This Row],[ Emission
Rate]]*0.0000143833*360*'Notes (do not make public)'!$F$14*VLOOKUP(Table6[[#This Row],[CAS No.]],'Toxicity Values'!B$4:D$247,3,FALSE)*(1/70)*(1/1000)*(1/1000)*1000000*(365), ""), "")</f>
        <v/>
      </c>
      <c r="F20" s="106" t="str">
        <f>IF(D20&gt;0, IF(VLOOKUP(Table6[[#This Row],[CAS No.]],'Toxicity Values'!B$4:C$247,2,FALSE)&gt; 0, Table6[[#This Row],[ Emission
Rate]]*0.0000143833*360*365*(1/(VLOOKUP(Table6[[#This Row],[CAS No.]],'Toxicity Values'!B$4:C$247,2,FALSE))), ""), "")</f>
        <v/>
      </c>
      <c r="G20" s="95"/>
      <c r="H20" s="72"/>
      <c r="I20" s="32"/>
      <c r="J20" s="72"/>
      <c r="K20" s="72"/>
      <c r="L20" s="72"/>
    </row>
    <row r="21" spans="1:14" s="75" customFormat="1" ht="18" customHeight="1">
      <c r="A21" s="93"/>
      <c r="B21" t="s">
        <v>133</v>
      </c>
      <c r="C21" s="3">
        <v>67562394</v>
      </c>
      <c r="D21" s="104"/>
      <c r="E21" s="106" t="str">
        <f>IF(D21&gt;0, IF(VLOOKUP(Table6[[#This Row],[CAS No.]],'Toxicity Values'!B$4:D$247,3,FALSE)&gt;0, Table6[[#This Row],[ Emission
Rate]]*0.0000143833*360*'Notes (do not make public)'!$F$14*VLOOKUP(Table6[[#This Row],[CAS No.]],'Toxicity Values'!B$4:D$247,3,FALSE)*(1/70)*(1/1000)*(1/1000)*1000000*(365), ""), "")</f>
        <v/>
      </c>
      <c r="F21" s="106" t="str">
        <f>IF(D21&gt;0, IF(VLOOKUP(Table6[[#This Row],[CAS No.]],'Toxicity Values'!B$4:C$247,2,FALSE)&gt; 0, Table6[[#This Row],[ Emission
Rate]]*0.0000143833*360*365*(1/(VLOOKUP(Table6[[#This Row],[CAS No.]],'Toxicity Values'!B$4:C$247,2,FALSE))), ""), "")</f>
        <v/>
      </c>
      <c r="G21" s="95"/>
      <c r="H21" s="72"/>
      <c r="I21" s="32"/>
      <c r="J21" s="72"/>
      <c r="K21" s="72"/>
      <c r="L21" s="72"/>
    </row>
    <row r="22" spans="1:14" s="75" customFormat="1" ht="15.75" customHeight="1">
      <c r="A22" s="93"/>
      <c r="B22" t="s">
        <v>134</v>
      </c>
      <c r="C22" s="3">
        <v>55673897</v>
      </c>
      <c r="D22" s="104"/>
      <c r="E22" s="106" t="str">
        <f>IF(D22&gt;0, IF(VLOOKUP(Table6[[#This Row],[CAS No.]],'Toxicity Values'!B$4:D$247,3,FALSE)&gt;0, Table6[[#This Row],[ Emission
Rate]]*0.0000143833*360*'Notes (do not make public)'!$F$14*VLOOKUP(Table6[[#This Row],[CAS No.]],'Toxicity Values'!B$4:D$247,3,FALSE)*(1/70)*(1/1000)*(1/1000)*1000000*(365), ""), "")</f>
        <v/>
      </c>
      <c r="F22" s="106" t="str">
        <f>IF(D22&gt;0, IF(VLOOKUP(Table6[[#This Row],[CAS No.]],'Toxicity Values'!B$4:C$247,2,FALSE)&gt; 0, Table6[[#This Row],[ Emission
Rate]]*0.0000143833*360*365*(1/(VLOOKUP(Table6[[#This Row],[CAS No.]],'Toxicity Values'!B$4:C$247,2,FALSE))), ""), "")</f>
        <v/>
      </c>
      <c r="G22" s="95"/>
      <c r="H22" s="72"/>
      <c r="I22" s="32"/>
      <c r="J22" s="72"/>
      <c r="K22" s="72"/>
      <c r="L22" s="72"/>
    </row>
    <row r="23" spans="1:14" s="75" customFormat="1" ht="18" customHeight="1">
      <c r="A23" s="93"/>
      <c r="B23" t="s">
        <v>135</v>
      </c>
      <c r="C23" s="3">
        <v>39227286</v>
      </c>
      <c r="D23" s="104"/>
      <c r="E23" s="106" t="str">
        <f>IF(D23&gt;0, IF(VLOOKUP(Table6[[#This Row],[CAS No.]],'Toxicity Values'!B$4:D$247,3,FALSE)&gt;0, Table6[[#This Row],[ Emission
Rate]]*0.0000143833*360*'Notes (do not make public)'!$F$14*VLOOKUP(Table6[[#This Row],[CAS No.]],'Toxicity Values'!B$4:D$247,3,FALSE)*(1/70)*(1/1000)*(1/1000)*1000000*(365), ""), "")</f>
        <v/>
      </c>
      <c r="F23" s="106" t="str">
        <f>IF(D23&gt;0, IF(VLOOKUP(Table6[[#This Row],[CAS No.]],'Toxicity Values'!B$4:C$247,2,FALSE)&gt; 0, Table6[[#This Row],[ Emission
Rate]]*0.0000143833*360*365*(1/(VLOOKUP(Table6[[#This Row],[CAS No.]],'Toxicity Values'!B$4:C$247,2,FALSE))), ""), "")</f>
        <v/>
      </c>
      <c r="G23" s="95"/>
      <c r="H23" s="72"/>
      <c r="I23" s="32"/>
      <c r="J23" s="72"/>
      <c r="K23" s="72"/>
      <c r="L23" s="72"/>
    </row>
    <row r="24" spans="1:14" s="75" customFormat="1" ht="15" customHeight="1">
      <c r="A24" s="93"/>
      <c r="B24" t="s">
        <v>136</v>
      </c>
      <c r="C24" s="3">
        <v>70648269</v>
      </c>
      <c r="D24" s="104"/>
      <c r="E24" s="106" t="str">
        <f>IF(D24&gt;0, IF(VLOOKUP(Table6[[#This Row],[CAS No.]],'Toxicity Values'!B$4:D$247,3,FALSE)&gt;0, Table6[[#This Row],[ Emission
Rate]]*0.0000143833*360*'Notes (do not make public)'!$F$14*VLOOKUP(Table6[[#This Row],[CAS No.]],'Toxicity Values'!B$4:D$247,3,FALSE)*(1/70)*(1/1000)*(1/1000)*1000000*(365), ""), "")</f>
        <v/>
      </c>
      <c r="F24" s="106" t="str">
        <f>IF(D24&gt;0, IF(VLOOKUP(Table6[[#This Row],[CAS No.]],'Toxicity Values'!B$4:C$247,2,FALSE)&gt; 0, Table6[[#This Row],[ Emission
Rate]]*0.0000143833*360*365*(1/(VLOOKUP(Table6[[#This Row],[CAS No.]],'Toxicity Values'!B$4:C$247,2,FALSE))), ""), "")</f>
        <v/>
      </c>
      <c r="G24" s="95"/>
      <c r="H24" s="72"/>
      <c r="I24" s="32"/>
      <c r="J24" s="72"/>
      <c r="K24" s="72"/>
      <c r="L24" s="72"/>
    </row>
    <row r="25" spans="1:14" s="75" customFormat="1" ht="15" customHeight="1">
      <c r="A25" s="93"/>
      <c r="B25" t="s">
        <v>137</v>
      </c>
      <c r="C25" s="3">
        <v>57653857</v>
      </c>
      <c r="D25" s="104"/>
      <c r="E25" s="106" t="str">
        <f>IF(D25&gt;0, IF(VLOOKUP(Table6[[#This Row],[CAS No.]],'Toxicity Values'!B$4:D$247,3,FALSE)&gt;0, Table6[[#This Row],[ Emission
Rate]]*0.0000143833*360*'Notes (do not make public)'!$F$14*VLOOKUP(Table6[[#This Row],[CAS No.]],'Toxicity Values'!B$4:D$247,3,FALSE)*(1/70)*(1/1000)*(1/1000)*1000000*(365), ""), "")</f>
        <v/>
      </c>
      <c r="F25" s="106" t="str">
        <f>IF(D25&gt;0, IF(VLOOKUP(Table6[[#This Row],[CAS No.]],'Toxicity Values'!B$4:C$247,2,FALSE)&gt; 0, Table6[[#This Row],[ Emission
Rate]]*0.0000143833*360*365*(1/(VLOOKUP(Table6[[#This Row],[CAS No.]],'Toxicity Values'!B$4:C$247,2,FALSE))), ""), "")</f>
        <v/>
      </c>
      <c r="G25" s="95"/>
      <c r="H25" s="72"/>
      <c r="I25" s="32"/>
      <c r="J25" s="72"/>
      <c r="K25" s="72"/>
      <c r="L25" s="72"/>
    </row>
    <row r="26" spans="1:14" s="75" customFormat="1" ht="15.75" customHeight="1">
      <c r="A26" s="93"/>
      <c r="B26" t="s">
        <v>138</v>
      </c>
      <c r="C26" s="3">
        <v>57117449</v>
      </c>
      <c r="D26" s="104"/>
      <c r="E26" s="106" t="str">
        <f>IF(D26&gt;0, IF(VLOOKUP(Table6[[#This Row],[CAS No.]],'Toxicity Values'!B$4:D$247,3,FALSE)&gt;0, Table6[[#This Row],[ Emission
Rate]]*0.0000143833*360*'Notes (do not make public)'!$F$14*VLOOKUP(Table6[[#This Row],[CAS No.]],'Toxicity Values'!B$4:D$247,3,FALSE)*(1/70)*(1/1000)*(1/1000)*1000000*(365), ""), "")</f>
        <v/>
      </c>
      <c r="F26" s="106" t="str">
        <f>IF(D26&gt;0, IF(VLOOKUP(Table6[[#This Row],[CAS No.]],'Toxicity Values'!B$4:C$247,2,FALSE)&gt; 0, Table6[[#This Row],[ Emission
Rate]]*0.0000143833*360*365*(1/(VLOOKUP(Table6[[#This Row],[CAS No.]],'Toxicity Values'!B$4:C$247,2,FALSE))), ""), "")</f>
        <v/>
      </c>
      <c r="G26" s="95"/>
      <c r="H26" s="72"/>
      <c r="I26" s="32"/>
      <c r="J26" s="72"/>
      <c r="K26" s="72"/>
      <c r="L26" s="72"/>
    </row>
    <row r="27" spans="1:14" s="75" customFormat="1" ht="15" customHeight="1">
      <c r="A27" s="93"/>
      <c r="B27" t="s">
        <v>139</v>
      </c>
      <c r="C27" s="3">
        <v>19408743</v>
      </c>
      <c r="D27" s="104"/>
      <c r="E27" s="106" t="str">
        <f>IF(D27&gt;0, IF(VLOOKUP(Table6[[#This Row],[CAS No.]],'Toxicity Values'!B$4:D$247,3,FALSE)&gt;0, Table6[[#This Row],[ Emission
Rate]]*0.0000143833*360*'Notes (do not make public)'!$F$14*VLOOKUP(Table6[[#This Row],[CAS No.]],'Toxicity Values'!B$4:D$247,3,FALSE)*(1/70)*(1/1000)*(1/1000)*1000000*(365), ""), "")</f>
        <v/>
      </c>
      <c r="F27" s="106" t="str">
        <f>IF(D27&gt;0, IF(VLOOKUP(Table6[[#This Row],[CAS No.]],'Toxicity Values'!B$4:C$247,2,FALSE)&gt; 0, Table6[[#This Row],[ Emission
Rate]]*0.0000143833*360*365*(1/(VLOOKUP(Table6[[#This Row],[CAS No.]],'Toxicity Values'!B$4:C$247,2,FALSE))), ""), "")</f>
        <v/>
      </c>
      <c r="G27" s="95"/>
      <c r="H27" s="72"/>
      <c r="I27" s="32"/>
      <c r="J27" s="72"/>
      <c r="K27" s="72"/>
      <c r="L27" s="72"/>
      <c r="M27" s="34"/>
      <c r="N27" s="34"/>
    </row>
    <row r="28" spans="1:14" s="75" customFormat="1" ht="15" customHeight="1">
      <c r="A28" s="93"/>
      <c r="B28" t="s">
        <v>140</v>
      </c>
      <c r="C28" s="3">
        <v>72918219</v>
      </c>
      <c r="D28" s="104"/>
      <c r="E28" s="106" t="str">
        <f>IF(D28&gt;0, IF(VLOOKUP(Table6[[#This Row],[CAS No.]],'Toxicity Values'!B$4:D$247,3,FALSE)&gt;0, Table6[[#This Row],[ Emission
Rate]]*0.0000143833*360*'Notes (do not make public)'!$F$14*VLOOKUP(Table6[[#This Row],[CAS No.]],'Toxicity Values'!B$4:D$247,3,FALSE)*(1/70)*(1/1000)*(1/1000)*1000000*(365), ""), "")</f>
        <v/>
      </c>
      <c r="F28" s="106" t="str">
        <f>IF(D28&gt;0, IF(VLOOKUP(Table6[[#This Row],[CAS No.]],'Toxicity Values'!B$4:C$247,2,FALSE)&gt; 0, Table6[[#This Row],[ Emission
Rate]]*0.0000143833*360*365*(1/(VLOOKUP(Table6[[#This Row],[CAS No.]],'Toxicity Values'!B$4:C$247,2,FALSE))), ""), "")</f>
        <v/>
      </c>
      <c r="G28" s="95"/>
      <c r="H28" s="72"/>
      <c r="I28" s="32"/>
      <c r="J28" s="72"/>
      <c r="K28" s="72"/>
      <c r="L28" s="72"/>
      <c r="M28" s="34"/>
      <c r="N28" s="34"/>
    </row>
    <row r="29" spans="1:14" s="75" customFormat="1" ht="15" customHeight="1">
      <c r="A29" s="93"/>
      <c r="B29" t="s">
        <v>141</v>
      </c>
      <c r="C29" s="3">
        <v>40321764</v>
      </c>
      <c r="D29" s="104"/>
      <c r="E29" s="106" t="str">
        <f>IF(D29&gt;0, IF(VLOOKUP(Table6[[#This Row],[CAS No.]],'Toxicity Values'!B$4:D$247,3,FALSE)&gt;0, Table6[[#This Row],[ Emission
Rate]]*0.0000143833*360*'Notes (do not make public)'!$F$14*VLOOKUP(Table6[[#This Row],[CAS No.]],'Toxicity Values'!B$4:D$247,3,FALSE)*(1/70)*(1/1000)*(1/1000)*1000000*(365), ""), "")</f>
        <v/>
      </c>
      <c r="F29" s="106" t="str">
        <f>IF(D29&gt;0, IF(VLOOKUP(Table6[[#This Row],[CAS No.]],'Toxicity Values'!B$4:C$247,2,FALSE)&gt; 0, Table6[[#This Row],[ Emission
Rate]]*0.0000143833*360*365*(1/(VLOOKUP(Table6[[#This Row],[CAS No.]],'Toxicity Values'!B$4:C$247,2,FALSE))), ""), "")</f>
        <v/>
      </c>
      <c r="G29" s="95"/>
      <c r="H29" s="72"/>
      <c r="I29" s="32"/>
      <c r="J29" s="72"/>
      <c r="K29" s="72"/>
      <c r="L29" s="72"/>
      <c r="M29" s="34"/>
      <c r="N29" s="34"/>
    </row>
    <row r="30" spans="1:14" s="75" customFormat="1" ht="15" customHeight="1">
      <c r="A30" s="93"/>
      <c r="B30" t="s">
        <v>142</v>
      </c>
      <c r="C30" s="3">
        <v>57117416</v>
      </c>
      <c r="D30" s="104"/>
      <c r="E30" s="106" t="str">
        <f>IF(D30&gt;0, IF(VLOOKUP(Table6[[#This Row],[CAS No.]],'Toxicity Values'!B$4:D$247,3,FALSE)&gt;0, Table6[[#This Row],[ Emission
Rate]]*0.0000143833*360*'Notes (do not make public)'!$F$14*VLOOKUP(Table6[[#This Row],[CAS No.]],'Toxicity Values'!B$4:D$247,3,FALSE)*(1/70)*(1/1000)*(1/1000)*1000000*(365), ""), "")</f>
        <v/>
      </c>
      <c r="F30" s="106" t="str">
        <f>IF(D30&gt;0, IF(VLOOKUP(Table6[[#This Row],[CAS No.]],'Toxicity Values'!B$4:C$247,2,FALSE)&gt; 0, Table6[[#This Row],[ Emission
Rate]]*0.0000143833*360*365*(1/(VLOOKUP(Table6[[#This Row],[CAS No.]],'Toxicity Values'!B$4:C$247,2,FALSE))), ""), "")</f>
        <v/>
      </c>
      <c r="G30" s="95"/>
      <c r="H30" s="72"/>
      <c r="I30" s="32"/>
      <c r="J30" s="72"/>
      <c r="K30" s="72"/>
      <c r="L30" s="72"/>
      <c r="M30" s="34"/>
      <c r="N30" s="34"/>
    </row>
    <row r="31" spans="1:14" s="75" customFormat="1" ht="15" customHeight="1">
      <c r="A31" s="93"/>
      <c r="B31" t="s">
        <v>143</v>
      </c>
      <c r="C31" s="3">
        <v>96128</v>
      </c>
      <c r="D31" s="104"/>
      <c r="E31" s="106" t="str">
        <f>IF(D31&gt;0, IF(VLOOKUP(Table6[[#This Row],[CAS No.]],'Toxicity Values'!B$4:D$247,3,FALSE)&gt;0, Table6[[#This Row],[ Emission
Rate]]*0.0000143833*360*'Notes (do not make public)'!$F$14*VLOOKUP(Table6[[#This Row],[CAS No.]],'Toxicity Values'!B$4:D$247,3,FALSE)*(1/70)*(1/1000)*(1/1000)*1000000*(365), ""), "")</f>
        <v/>
      </c>
      <c r="F31" s="106" t="str">
        <f>IF(D31&gt;0, IF(VLOOKUP(Table6[[#This Row],[CAS No.]],'Toxicity Values'!B$4:C$247,2,FALSE)&gt; 0, Table6[[#This Row],[ Emission
Rate]]*0.0000143833*360*365*(1/(VLOOKUP(Table6[[#This Row],[CAS No.]],'Toxicity Values'!B$4:C$247,2,FALSE))), ""), "")</f>
        <v/>
      </c>
      <c r="G31" s="95"/>
      <c r="H31" s="72"/>
      <c r="I31" s="32"/>
      <c r="J31" s="72"/>
      <c r="K31" s="72"/>
      <c r="L31" s="72"/>
      <c r="M31" s="34"/>
      <c r="N31" s="34"/>
    </row>
    <row r="32" spans="1:14" s="75" customFormat="1" ht="15" customHeight="1">
      <c r="A32" s="93"/>
      <c r="B32" t="s">
        <v>144</v>
      </c>
      <c r="C32" s="3">
        <v>106934</v>
      </c>
      <c r="D32" s="104"/>
      <c r="E32" s="106" t="str">
        <f>IF(D32&gt;0, IF(VLOOKUP(Table6[[#This Row],[CAS No.]],'Toxicity Values'!B$4:D$247,3,FALSE)&gt;0, Table6[[#This Row],[ Emission
Rate]]*0.0000143833*360*'Notes (do not make public)'!$F$14*VLOOKUP(Table6[[#This Row],[CAS No.]],'Toxicity Values'!B$4:D$247,3,FALSE)*(1/70)*(1/1000)*(1/1000)*1000000*(365), ""), "")</f>
        <v/>
      </c>
      <c r="F32" s="106" t="str">
        <f>IF(D32&gt;0, IF(VLOOKUP(Table6[[#This Row],[CAS No.]],'Toxicity Values'!B$4:C$247,2,FALSE)&gt; 0, Table6[[#This Row],[ Emission
Rate]]*0.0000143833*360*365*(1/(VLOOKUP(Table6[[#This Row],[CAS No.]],'Toxicity Values'!B$4:C$247,2,FALSE))), ""), "")</f>
        <v/>
      </c>
      <c r="G32" s="95"/>
      <c r="H32" s="72"/>
      <c r="I32" s="32"/>
      <c r="J32" s="72"/>
      <c r="K32" s="72"/>
      <c r="L32" s="72"/>
      <c r="M32" s="34"/>
      <c r="N32" s="34"/>
    </row>
    <row r="33" spans="1:14" s="75" customFormat="1" ht="18">
      <c r="A33" s="93"/>
      <c r="B33" t="s">
        <v>145</v>
      </c>
      <c r="C33" s="3">
        <v>107062</v>
      </c>
      <c r="D33" s="104"/>
      <c r="E33" s="106" t="str">
        <f>IF(D33&gt;0, IF(VLOOKUP(Table6[[#This Row],[CAS No.]],'Toxicity Values'!B$4:D$247,3,FALSE)&gt;0, Table6[[#This Row],[ Emission
Rate]]*0.0000143833*360*'Notes (do not make public)'!$F$14*VLOOKUP(Table6[[#This Row],[CAS No.]],'Toxicity Values'!B$4:D$247,3,FALSE)*(1/70)*(1/1000)*(1/1000)*1000000*(365), ""), "")</f>
        <v/>
      </c>
      <c r="F33" s="106" t="str">
        <f>IF(D33&gt;0, IF(VLOOKUP(Table6[[#This Row],[CAS No.]],'Toxicity Values'!B$4:C$247,2,FALSE)&gt; 0, Table6[[#This Row],[ Emission
Rate]]*0.0000143833*360*365*(1/(VLOOKUP(Table6[[#This Row],[CAS No.]],'Toxicity Values'!B$4:C$247,2,FALSE))), ""), "")</f>
        <v/>
      </c>
      <c r="G33" s="95"/>
      <c r="H33" s="72"/>
      <c r="I33" s="32"/>
      <c r="J33" s="72"/>
      <c r="K33" s="72"/>
      <c r="L33" s="72"/>
      <c r="M33" s="34"/>
      <c r="N33" s="34"/>
    </row>
    <row r="34" spans="1:14" s="75" customFormat="1" ht="18">
      <c r="A34" s="93"/>
      <c r="B34" t="s">
        <v>146</v>
      </c>
      <c r="C34" s="3">
        <v>106887</v>
      </c>
      <c r="D34" s="104"/>
      <c r="E34" s="106" t="str">
        <f>IF(D34&gt;0, IF(VLOOKUP(Table6[[#This Row],[CAS No.]],'Toxicity Values'!B$4:D$247,3,FALSE)&gt;0, Table6[[#This Row],[ Emission
Rate]]*0.0000143833*360*'Notes (do not make public)'!$F$14*VLOOKUP(Table6[[#This Row],[CAS No.]],'Toxicity Values'!B$4:D$247,3,FALSE)*(1/70)*(1/1000)*(1/1000)*1000000*(365), ""), "")</f>
        <v/>
      </c>
      <c r="F34" s="106" t="str">
        <f>IF(D34&gt;0, IF(VLOOKUP(Table6[[#This Row],[CAS No.]],'Toxicity Values'!B$4:C$247,2,FALSE)&gt; 0, Table6[[#This Row],[ Emission
Rate]]*0.0000143833*360*365*(1/(VLOOKUP(Table6[[#This Row],[CAS No.]],'Toxicity Values'!B$4:C$247,2,FALSE))), ""), "")</f>
        <v/>
      </c>
      <c r="G34" s="95"/>
      <c r="H34" s="72"/>
      <c r="I34" s="32"/>
      <c r="J34" s="72"/>
      <c r="K34" s="72"/>
      <c r="L34" s="72"/>
      <c r="M34" s="34"/>
      <c r="N34" s="34"/>
    </row>
    <row r="35" spans="1:14" s="75" customFormat="1" ht="18">
      <c r="A35" s="93"/>
      <c r="B35" t="s">
        <v>147</v>
      </c>
      <c r="C35" s="3">
        <v>106990</v>
      </c>
      <c r="D35" s="104"/>
      <c r="E35" s="106" t="str">
        <f>IF(D35&gt;0, IF(VLOOKUP(Table6[[#This Row],[CAS No.]],'Toxicity Values'!B$4:D$247,3,FALSE)&gt;0, Table6[[#This Row],[ Emission
Rate]]*0.0000143833*360*'Notes (do not make public)'!$F$14*VLOOKUP(Table6[[#This Row],[CAS No.]],'Toxicity Values'!B$4:D$247,3,FALSE)*(1/70)*(1/1000)*(1/1000)*1000000*(365), ""), "")</f>
        <v/>
      </c>
      <c r="F35" s="106" t="str">
        <f>IF(D35&gt;0, IF(VLOOKUP(Table6[[#This Row],[CAS No.]],'Toxicity Values'!B$4:C$247,2,FALSE)&gt; 0, Table6[[#This Row],[ Emission
Rate]]*0.0000143833*360*365*(1/(VLOOKUP(Table6[[#This Row],[CAS No.]],'Toxicity Values'!B$4:C$247,2,FALSE))), ""), "")</f>
        <v/>
      </c>
      <c r="G35" s="95"/>
      <c r="H35" s="72"/>
      <c r="I35" s="32"/>
      <c r="J35" s="72"/>
      <c r="K35" s="72"/>
      <c r="L35" s="72"/>
      <c r="M35" s="34"/>
      <c r="N35" s="34"/>
    </row>
    <row r="36" spans="1:14" s="75" customFormat="1" ht="18">
      <c r="A36" s="93"/>
      <c r="B36" t="s">
        <v>148</v>
      </c>
      <c r="C36" s="3">
        <v>1120714</v>
      </c>
      <c r="D36" s="104"/>
      <c r="E36" s="106" t="str">
        <f>IF(D36&gt;0, IF(VLOOKUP(Table6[[#This Row],[CAS No.]],'Toxicity Values'!B$4:D$247,3,FALSE)&gt;0, Table6[[#This Row],[ Emission
Rate]]*0.0000143833*360*'Notes (do not make public)'!$F$14*VLOOKUP(Table6[[#This Row],[CAS No.]],'Toxicity Values'!B$4:D$247,3,FALSE)*(1/70)*(1/1000)*(1/1000)*1000000*(365), ""), "")</f>
        <v/>
      </c>
      <c r="F36" s="106" t="str">
        <f>IF(D36&gt;0, IF(VLOOKUP(Table6[[#This Row],[CAS No.]],'Toxicity Values'!B$4:C$247,2,FALSE)&gt; 0, Table6[[#This Row],[ Emission
Rate]]*0.0000143833*360*365*(1/(VLOOKUP(Table6[[#This Row],[CAS No.]],'Toxicity Values'!B$4:C$247,2,FALSE))), ""), "")</f>
        <v/>
      </c>
      <c r="G36" s="95"/>
      <c r="H36" s="72"/>
      <c r="I36" s="32"/>
      <c r="J36" s="72"/>
      <c r="K36" s="72"/>
      <c r="L36" s="72"/>
      <c r="M36" s="34"/>
      <c r="N36" s="34"/>
    </row>
    <row r="37" spans="1:14" s="75" customFormat="1" ht="18">
      <c r="A37" s="93"/>
      <c r="B37" t="s">
        <v>149</v>
      </c>
      <c r="C37" s="3">
        <v>106467</v>
      </c>
      <c r="D37" s="104"/>
      <c r="E37" s="106" t="str">
        <f>IF(D37&gt;0, IF(VLOOKUP(Table6[[#This Row],[CAS No.]],'Toxicity Values'!B$4:D$247,3,FALSE)&gt;0, Table6[[#This Row],[ Emission
Rate]]*0.0000143833*360*'Notes (do not make public)'!$F$14*VLOOKUP(Table6[[#This Row],[CAS No.]],'Toxicity Values'!B$4:D$247,3,FALSE)*(1/70)*(1/1000)*(1/1000)*1000000*(365), ""), "")</f>
        <v/>
      </c>
      <c r="F37" s="106" t="str">
        <f>IF(D37&gt;0, IF(VLOOKUP(Table6[[#This Row],[CAS No.]],'Toxicity Values'!B$4:C$247,2,FALSE)&gt; 0, Table6[[#This Row],[ Emission
Rate]]*0.0000143833*360*365*(1/(VLOOKUP(Table6[[#This Row],[CAS No.]],'Toxicity Values'!B$4:C$247,2,FALSE))), ""), "")</f>
        <v/>
      </c>
      <c r="G37" s="95"/>
      <c r="H37" s="72"/>
      <c r="I37" s="32"/>
      <c r="J37" s="72"/>
      <c r="K37" s="72"/>
      <c r="L37" s="72"/>
      <c r="M37" s="34"/>
      <c r="N37" s="34"/>
    </row>
    <row r="38" spans="1:14" s="75" customFormat="1" ht="18">
      <c r="A38" s="93"/>
      <c r="B38" t="s">
        <v>150</v>
      </c>
      <c r="C38" s="3">
        <v>123911</v>
      </c>
      <c r="D38" s="104"/>
      <c r="E38" s="106" t="str">
        <f>IF(D38&gt;0, IF(VLOOKUP(Table6[[#This Row],[CAS No.]],'Toxicity Values'!B$4:D$247,3,FALSE)&gt;0, Table6[[#This Row],[ Emission
Rate]]*0.0000143833*360*'Notes (do not make public)'!$F$14*VLOOKUP(Table6[[#This Row],[CAS No.]],'Toxicity Values'!B$4:D$247,3,FALSE)*(1/70)*(1/1000)*(1/1000)*1000000*(365), ""), "")</f>
        <v/>
      </c>
      <c r="F38" s="106" t="str">
        <f>IF(D38&gt;0, IF(VLOOKUP(Table6[[#This Row],[CAS No.]],'Toxicity Values'!B$4:C$247,2,FALSE)&gt; 0, Table6[[#This Row],[ Emission
Rate]]*0.0000143833*360*365*(1/(VLOOKUP(Table6[[#This Row],[CAS No.]],'Toxicity Values'!B$4:C$247,2,FALSE))), ""), "")</f>
        <v/>
      </c>
      <c r="G38" s="95"/>
      <c r="H38" s="72"/>
      <c r="I38" s="32"/>
      <c r="J38" s="72"/>
      <c r="K38" s="72"/>
      <c r="L38" s="72"/>
      <c r="M38" s="34"/>
      <c r="N38" s="34"/>
    </row>
    <row r="39" spans="1:14" s="75" customFormat="1" ht="18">
      <c r="A39" s="93"/>
      <c r="B39" t="s">
        <v>151</v>
      </c>
      <c r="C39" s="3">
        <v>42397648</v>
      </c>
      <c r="D39" s="104"/>
      <c r="E39" s="106" t="str">
        <f>IF(D39&gt;0, IF(VLOOKUP(Table6[[#This Row],[CAS No.]],'Toxicity Values'!B$4:D$247,3,FALSE)&gt;0, Table6[[#This Row],[ Emission
Rate]]*0.0000143833*360*'Notes (do not make public)'!$F$14*VLOOKUP(Table6[[#This Row],[CAS No.]],'Toxicity Values'!B$4:D$247,3,FALSE)*(1/70)*(1/1000)*(1/1000)*1000000*(365), ""), "")</f>
        <v/>
      </c>
      <c r="F39" s="106" t="str">
        <f>IF(D39&gt;0, IF(VLOOKUP(Table6[[#This Row],[CAS No.]],'Toxicity Values'!B$4:C$247,2,FALSE)&gt; 0, Table6[[#This Row],[ Emission
Rate]]*0.0000143833*360*365*(1/(VLOOKUP(Table6[[#This Row],[CAS No.]],'Toxicity Values'!B$4:C$247,2,FALSE))), ""), "")</f>
        <v/>
      </c>
      <c r="G39" s="95"/>
      <c r="H39" s="72"/>
      <c r="I39" s="32"/>
      <c r="J39" s="72"/>
      <c r="K39" s="72"/>
      <c r="L39" s="72"/>
      <c r="M39" s="34"/>
      <c r="N39" s="34"/>
    </row>
    <row r="40" spans="1:14" s="75" customFormat="1" ht="18">
      <c r="A40" s="93"/>
      <c r="B40" s="124" t="s">
        <v>152</v>
      </c>
      <c r="C40" s="125">
        <v>822060</v>
      </c>
      <c r="D40" s="104"/>
      <c r="E40" s="106" t="str">
        <f>IF(D40&gt;0, IF(VLOOKUP(Table6[[#This Row],[CAS No.]],'Toxicity Values'!B$4:D$247,3,FALSE)&gt;0, Table6[[#This Row],[ Emission
Rate]]*0.0000143833*360*'Notes (do not make public)'!$F$14*VLOOKUP(Table6[[#This Row],[CAS No.]],'Toxicity Values'!B$4:D$247,3,FALSE)*(1/70)*(1/1000)*(1/1000)*1000000*(365), ""), "")</f>
        <v/>
      </c>
      <c r="F40" s="106" t="str">
        <f>IF(D40&gt;0, IF(VLOOKUP(Table6[[#This Row],[CAS No.]],'Toxicity Values'!B$4:C$247,2,FALSE)&gt; 0, Table6[[#This Row],[ Emission
Rate]]*0.0000143833*360*365*(1/(VLOOKUP(Table6[[#This Row],[CAS No.]],'Toxicity Values'!B$4:C$247,2,FALSE))), ""), "")</f>
        <v/>
      </c>
      <c r="G40" s="95"/>
      <c r="H40" s="72"/>
      <c r="I40" s="32"/>
      <c r="J40" s="72"/>
      <c r="K40" s="72"/>
      <c r="L40" s="72"/>
      <c r="M40" s="34"/>
      <c r="N40" s="34"/>
    </row>
    <row r="41" spans="1:14" s="75" customFormat="1" ht="18">
      <c r="A41" s="93"/>
      <c r="B41" t="s">
        <v>153</v>
      </c>
      <c r="C41" s="3">
        <v>42397659</v>
      </c>
      <c r="D41" s="104"/>
      <c r="E41" s="106" t="str">
        <f>IF(D41&gt;0, IF(VLOOKUP(Table6[[#This Row],[CAS No.]],'Toxicity Values'!B$4:D$247,3,FALSE)&gt;0, Table6[[#This Row],[ Emission
Rate]]*0.0000143833*360*'Notes (do not make public)'!$F$14*VLOOKUP(Table6[[#This Row],[CAS No.]],'Toxicity Values'!B$4:D$247,3,FALSE)*(1/70)*(1/1000)*(1/1000)*1000000*(365), ""), "")</f>
        <v/>
      </c>
      <c r="F41" s="106" t="str">
        <f>IF(D41&gt;0, IF(VLOOKUP(Table6[[#This Row],[CAS No.]],'Toxicity Values'!B$4:C$247,2,FALSE)&gt; 0, Table6[[#This Row],[ Emission
Rate]]*0.0000143833*360*365*(1/(VLOOKUP(Table6[[#This Row],[CAS No.]],'Toxicity Values'!B$4:C$247,2,FALSE))), ""), "")</f>
        <v/>
      </c>
      <c r="G41" s="95"/>
      <c r="H41" s="72"/>
      <c r="I41" s="32"/>
      <c r="J41" s="72"/>
      <c r="K41" s="72"/>
      <c r="L41" s="72"/>
      <c r="M41" s="34"/>
      <c r="N41" s="34"/>
    </row>
    <row r="42" spans="1:14" s="75" customFormat="1" ht="18">
      <c r="A42" s="93"/>
      <c r="B42" t="s">
        <v>154</v>
      </c>
      <c r="C42" s="3">
        <v>5522430</v>
      </c>
      <c r="D42" s="104"/>
      <c r="E42" s="106" t="str">
        <f>IF(D42&gt;0, IF(VLOOKUP(Table6[[#This Row],[CAS No.]],'Toxicity Values'!B$4:D$247,3,FALSE)&gt;0, Table6[[#This Row],[ Emission
Rate]]*0.0000143833*360*'Notes (do not make public)'!$F$14*VLOOKUP(Table6[[#This Row],[CAS No.]],'Toxicity Values'!B$4:D$247,3,FALSE)*(1/70)*(1/1000)*(1/1000)*1000000*(365), ""), "")</f>
        <v/>
      </c>
      <c r="F42" s="106" t="str">
        <f>IF(D42&gt;0, IF(VLOOKUP(Table6[[#This Row],[CAS No.]],'Toxicity Values'!B$4:C$247,2,FALSE)&gt; 0, Table6[[#This Row],[ Emission
Rate]]*0.0000143833*360*365*(1/(VLOOKUP(Table6[[#This Row],[CAS No.]],'Toxicity Values'!B$4:C$247,2,FALSE))), ""), "")</f>
        <v/>
      </c>
      <c r="G42" s="95"/>
      <c r="H42" s="72"/>
      <c r="I42" s="32"/>
      <c r="J42" s="72"/>
      <c r="K42" s="72"/>
      <c r="L42" s="72"/>
      <c r="M42" s="34"/>
      <c r="N42" s="34"/>
    </row>
    <row r="43" spans="1:14" s="75" customFormat="1" ht="18">
      <c r="A43" s="93"/>
      <c r="B43" t="s">
        <v>155</v>
      </c>
      <c r="C43" s="3">
        <v>65510443</v>
      </c>
      <c r="D43" s="104"/>
      <c r="E43" s="106" t="str">
        <f>IF(D43&gt;0, IF(VLOOKUP(Table6[[#This Row],[CAS No.]],'Toxicity Values'!B$4:D$247,3,FALSE)&gt;0, Table6[[#This Row],[ Emission
Rate]]*0.0000143833*360*'Notes (do not make public)'!$F$14*VLOOKUP(Table6[[#This Row],[CAS No.]],'Toxicity Values'!B$4:D$247,3,FALSE)*(1/70)*(1/1000)*(1/1000)*1000000*(365), ""), "")</f>
        <v/>
      </c>
      <c r="F43" s="106" t="str">
        <f>IF(D43&gt;0, IF(VLOOKUP(Table6[[#This Row],[CAS No.]],'Toxicity Values'!B$4:C$247,2,FALSE)&gt; 0, Table6[[#This Row],[ Emission
Rate]]*0.0000143833*360*365*(1/(VLOOKUP(Table6[[#This Row],[CAS No.]],'Toxicity Values'!B$4:C$247,2,FALSE))), ""), "")</f>
        <v/>
      </c>
      <c r="G43" s="95"/>
      <c r="H43" s="72"/>
      <c r="I43" s="32"/>
      <c r="J43" s="72"/>
      <c r="K43" s="72"/>
      <c r="L43" s="72"/>
      <c r="M43" s="34"/>
      <c r="N43" s="34"/>
    </row>
    <row r="44" spans="1:14" s="75" customFormat="1" ht="18">
      <c r="A44" s="93"/>
      <c r="B44" t="s">
        <v>156</v>
      </c>
      <c r="C44" s="3">
        <v>52663726</v>
      </c>
      <c r="D44" s="104"/>
      <c r="E44" s="106" t="str">
        <f>IF(D44&gt;0, IF(VLOOKUP(Table6[[#This Row],[CAS No.]],'Toxicity Values'!B$4:D$247,3,FALSE)&gt;0, Table6[[#This Row],[ Emission
Rate]]*0.0000143833*360*'Notes (do not make public)'!$F$14*VLOOKUP(Table6[[#This Row],[CAS No.]],'Toxicity Values'!B$4:D$247,3,FALSE)*(1/70)*(1/1000)*(1/1000)*1000000*(365), ""), "")</f>
        <v/>
      </c>
      <c r="F44" s="106" t="str">
        <f>IF(D44&gt;0, IF(VLOOKUP(Table6[[#This Row],[CAS No.]],'Toxicity Values'!B$4:C$247,2,FALSE)&gt; 0, Table6[[#This Row],[ Emission
Rate]]*0.0000143833*360*365*(1/(VLOOKUP(Table6[[#This Row],[CAS No.]],'Toxicity Values'!B$4:C$247,2,FALSE))), ""), "")</f>
        <v/>
      </c>
      <c r="G44" s="95"/>
      <c r="H44" s="72"/>
      <c r="I44" s="32"/>
      <c r="J44" s="72"/>
      <c r="K44" s="72"/>
      <c r="L44" s="72"/>
      <c r="M44" s="34"/>
      <c r="N44" s="34"/>
    </row>
    <row r="45" spans="1:14" s="75" customFormat="1" ht="18">
      <c r="A45" s="93"/>
      <c r="B45" t="s">
        <v>157</v>
      </c>
      <c r="C45" s="3">
        <v>31508006</v>
      </c>
      <c r="D45" s="104"/>
      <c r="E45" s="106" t="str">
        <f>IF(D45&gt;0, IF(VLOOKUP(Table6[[#This Row],[CAS No.]],'Toxicity Values'!B$4:D$247,3,FALSE)&gt;0, Table6[[#This Row],[ Emission
Rate]]*0.0000143833*360*'Notes (do not make public)'!$F$14*VLOOKUP(Table6[[#This Row],[CAS No.]],'Toxicity Values'!B$4:D$247,3,FALSE)*(1/70)*(1/1000)*(1/1000)*1000000*(365), ""), "")</f>
        <v/>
      </c>
      <c r="F45" s="106" t="str">
        <f>IF(D45&gt;0, IF(VLOOKUP(Table6[[#This Row],[CAS No.]],'Toxicity Values'!B$4:C$247,2,FALSE)&gt; 0, Table6[[#This Row],[ Emission
Rate]]*0.0000143833*360*365*(1/(VLOOKUP(Table6[[#This Row],[CAS No.]],'Toxicity Values'!B$4:C$247,2,FALSE))), ""), "")</f>
        <v/>
      </c>
      <c r="G45" s="95"/>
      <c r="H45" s="72"/>
      <c r="I45" s="32"/>
      <c r="J45" s="72"/>
      <c r="K45" s="72"/>
      <c r="L45" s="72"/>
      <c r="M45" s="34"/>
      <c r="N45" s="34"/>
    </row>
    <row r="46" spans="1:14" s="75" customFormat="1" ht="18">
      <c r="A46" s="93"/>
      <c r="B46" t="s">
        <v>158</v>
      </c>
      <c r="C46" s="3">
        <v>69782907</v>
      </c>
      <c r="D46" s="104"/>
      <c r="E46" s="106" t="str">
        <f>IF(D46&gt;0, IF(VLOOKUP(Table6[[#This Row],[CAS No.]],'Toxicity Values'!B$4:D$247,3,FALSE)&gt;0, Table6[[#This Row],[ Emission
Rate]]*0.0000143833*360*'Notes (do not make public)'!$F$14*VLOOKUP(Table6[[#This Row],[CAS No.]],'Toxicity Values'!B$4:D$247,3,FALSE)*(1/70)*(1/1000)*(1/1000)*1000000*(365), ""), "")</f>
        <v/>
      </c>
      <c r="F46" s="106" t="str">
        <f>IF(D46&gt;0, IF(VLOOKUP(Table6[[#This Row],[CAS No.]],'Toxicity Values'!B$4:C$247,2,FALSE)&gt; 0, Table6[[#This Row],[ Emission
Rate]]*0.0000143833*360*365*(1/(VLOOKUP(Table6[[#This Row],[CAS No.]],'Toxicity Values'!B$4:C$247,2,FALSE))), ""), "")</f>
        <v/>
      </c>
      <c r="G46" s="95"/>
      <c r="H46" s="72"/>
      <c r="I46" s="32"/>
      <c r="J46" s="72"/>
      <c r="K46" s="72"/>
      <c r="L46" s="72"/>
      <c r="M46" s="34"/>
      <c r="N46" s="34"/>
    </row>
    <row r="47" spans="1:14" s="75" customFormat="1" ht="18">
      <c r="A47" s="93"/>
      <c r="B47" t="s">
        <v>159</v>
      </c>
      <c r="C47" s="3">
        <v>39635319</v>
      </c>
      <c r="D47" s="104"/>
      <c r="E47" s="106" t="str">
        <f>IF(D47&gt;0, IF(VLOOKUP(Table6[[#This Row],[CAS No.]],'Toxicity Values'!B$4:D$247,3,FALSE)&gt;0, Table6[[#This Row],[ Emission
Rate]]*0.0000143833*360*'Notes (do not make public)'!$F$14*VLOOKUP(Table6[[#This Row],[CAS No.]],'Toxicity Values'!B$4:D$247,3,FALSE)*(1/70)*(1/1000)*(1/1000)*1000000*(365), ""), "")</f>
        <v/>
      </c>
      <c r="F47" s="106" t="str">
        <f>IF(D47&gt;0, IF(VLOOKUP(Table6[[#This Row],[CAS No.]],'Toxicity Values'!B$4:C$247,2,FALSE)&gt; 0, Table6[[#This Row],[ Emission
Rate]]*0.0000143833*360*365*(1/(VLOOKUP(Table6[[#This Row],[CAS No.]],'Toxicity Values'!B$4:C$247,2,FALSE))), ""), "")</f>
        <v/>
      </c>
      <c r="G47" s="95"/>
      <c r="H47" s="72"/>
      <c r="I47" s="32"/>
      <c r="J47" s="72"/>
      <c r="K47" s="72"/>
      <c r="L47" s="72"/>
      <c r="M47" s="34"/>
      <c r="N47" s="34"/>
    </row>
    <row r="48" spans="1:14" s="75" customFormat="1" ht="18">
      <c r="A48" s="93"/>
      <c r="B48" t="s">
        <v>160</v>
      </c>
      <c r="C48" s="3">
        <v>38380084</v>
      </c>
      <c r="D48" s="104"/>
      <c r="E48" s="106" t="str">
        <f>IF(D48&gt;0, IF(VLOOKUP(Table6[[#This Row],[CAS No.]],'Toxicity Values'!B$4:D$247,3,FALSE)&gt;0, Table6[[#This Row],[ Emission
Rate]]*0.0000143833*360*'Notes (do not make public)'!$F$14*VLOOKUP(Table6[[#This Row],[CAS No.]],'Toxicity Values'!B$4:D$247,3,FALSE)*(1/70)*(1/1000)*(1/1000)*1000000*(365), ""), "")</f>
        <v/>
      </c>
      <c r="F48" s="106" t="str">
        <f>IF(D48&gt;0, IF(VLOOKUP(Table6[[#This Row],[CAS No.]],'Toxicity Values'!B$4:C$247,2,FALSE)&gt; 0, Table6[[#This Row],[ Emission
Rate]]*0.0000143833*360*365*(1/(VLOOKUP(Table6[[#This Row],[CAS No.]],'Toxicity Values'!B$4:C$247,2,FALSE))), ""), "")</f>
        <v/>
      </c>
      <c r="G48" s="95"/>
      <c r="H48" s="72"/>
      <c r="I48" s="32"/>
      <c r="J48" s="72"/>
      <c r="K48" s="72"/>
      <c r="L48" s="72"/>
      <c r="M48" s="34"/>
      <c r="N48" s="34"/>
    </row>
    <row r="49" spans="1:14" s="75" customFormat="1" ht="18">
      <c r="A49" s="93"/>
      <c r="B49" t="s">
        <v>161</v>
      </c>
      <c r="C49" s="3">
        <v>32598144</v>
      </c>
      <c r="D49" s="104"/>
      <c r="E49" s="106" t="str">
        <f>IF(D49&gt;0, IF(VLOOKUP(Table6[[#This Row],[CAS No.]],'Toxicity Values'!B$4:D$247,3,FALSE)&gt;0, Table6[[#This Row],[ Emission
Rate]]*0.0000143833*360*'Notes (do not make public)'!$F$14*VLOOKUP(Table6[[#This Row],[CAS No.]],'Toxicity Values'!B$4:D$247,3,FALSE)*(1/70)*(1/1000)*(1/1000)*1000000*(365), ""), "")</f>
        <v/>
      </c>
      <c r="F49" s="106" t="str">
        <f>IF(D49&gt;0, IF(VLOOKUP(Table6[[#This Row],[CAS No.]],'Toxicity Values'!B$4:C$247,2,FALSE)&gt; 0, Table6[[#This Row],[ Emission
Rate]]*0.0000143833*360*365*(1/(VLOOKUP(Table6[[#This Row],[CAS No.]],'Toxicity Values'!B$4:C$247,2,FALSE))), ""), "")</f>
        <v/>
      </c>
      <c r="G49" s="95"/>
      <c r="H49" s="72"/>
      <c r="I49" s="32"/>
      <c r="J49" s="72"/>
      <c r="K49" s="72"/>
      <c r="L49" s="72"/>
      <c r="M49" s="34"/>
      <c r="N49" s="34"/>
    </row>
    <row r="50" spans="1:14" s="75" customFormat="1" ht="18">
      <c r="A50" s="93"/>
      <c r="B50" t="s">
        <v>162</v>
      </c>
      <c r="C50" s="3">
        <v>74472370</v>
      </c>
      <c r="D50" s="104"/>
      <c r="E50" s="106" t="str">
        <f>IF(D50&gt;0, IF(VLOOKUP(Table6[[#This Row],[CAS No.]],'Toxicity Values'!B$4:D$247,3,FALSE)&gt;0, Table6[[#This Row],[ Emission
Rate]]*0.0000143833*360*'Notes (do not make public)'!$F$14*VLOOKUP(Table6[[#This Row],[CAS No.]],'Toxicity Values'!B$4:D$247,3,FALSE)*(1/70)*(1/1000)*(1/1000)*1000000*(365), ""), "")</f>
        <v/>
      </c>
      <c r="F50" s="106" t="str">
        <f>IF(D50&gt;0, IF(VLOOKUP(Table6[[#This Row],[CAS No.]],'Toxicity Values'!B$4:C$247,2,FALSE)&gt; 0, Table6[[#This Row],[ Emission
Rate]]*0.0000143833*360*365*(1/(VLOOKUP(Table6[[#This Row],[CAS No.]],'Toxicity Values'!B$4:C$247,2,FALSE))), ""), "")</f>
        <v/>
      </c>
      <c r="G50" s="95"/>
      <c r="H50" s="72"/>
      <c r="I50" s="32"/>
      <c r="J50" s="72"/>
      <c r="K50" s="72"/>
      <c r="L50" s="72"/>
      <c r="M50" s="34"/>
      <c r="N50" s="34"/>
    </row>
    <row r="51" spans="1:14" s="75" customFormat="1" ht="18">
      <c r="A51" s="93"/>
      <c r="B51" t="s">
        <v>163</v>
      </c>
      <c r="C51" s="3">
        <v>60851345</v>
      </c>
      <c r="D51" s="104"/>
      <c r="E51" s="106" t="str">
        <f>IF(D51&gt;0, IF(VLOOKUP(Table6[[#This Row],[CAS No.]],'Toxicity Values'!B$4:D$247,3,FALSE)&gt;0, Table6[[#This Row],[ Emission
Rate]]*0.0000143833*360*'Notes (do not make public)'!$F$14*VLOOKUP(Table6[[#This Row],[CAS No.]],'Toxicity Values'!B$4:D$247,3,FALSE)*(1/70)*(1/1000)*(1/1000)*1000000*(365), ""), "")</f>
        <v/>
      </c>
      <c r="F51" s="106" t="str">
        <f>IF(D51&gt;0, IF(VLOOKUP(Table6[[#This Row],[CAS No.]],'Toxicity Values'!B$4:C$247,2,FALSE)&gt; 0, Table6[[#This Row],[ Emission
Rate]]*0.0000143833*360*365*(1/(VLOOKUP(Table6[[#This Row],[CAS No.]],'Toxicity Values'!B$4:C$247,2,FALSE))), ""), "")</f>
        <v/>
      </c>
      <c r="G51" s="95"/>
      <c r="H51" s="72"/>
      <c r="I51" s="32"/>
      <c r="J51" s="72"/>
      <c r="K51" s="72"/>
      <c r="L51" s="72"/>
      <c r="M51" s="34"/>
      <c r="N51" s="34"/>
    </row>
    <row r="52" spans="1:14" s="75" customFormat="1" ht="18">
      <c r="A52" s="93"/>
      <c r="B52" t="s">
        <v>164</v>
      </c>
      <c r="C52" s="3">
        <v>57117314</v>
      </c>
      <c r="D52" s="104"/>
      <c r="E52" s="106" t="str">
        <f>IF(D52&gt;0, IF(VLOOKUP(Table6[[#This Row],[CAS No.]],'Toxicity Values'!B$4:D$247,3,FALSE)&gt;0, Table6[[#This Row],[ Emission
Rate]]*0.0000143833*360*'Notes (do not make public)'!$F$14*VLOOKUP(Table6[[#This Row],[CAS No.]],'Toxicity Values'!B$4:D$247,3,FALSE)*(1/70)*(1/1000)*(1/1000)*1000000*(365), ""), "")</f>
        <v/>
      </c>
      <c r="F52" s="106" t="str">
        <f>IF(D52&gt;0, IF(VLOOKUP(Table6[[#This Row],[CAS No.]],'Toxicity Values'!B$4:C$247,2,FALSE)&gt; 0, Table6[[#This Row],[ Emission
Rate]]*0.0000143833*360*365*(1/(VLOOKUP(Table6[[#This Row],[CAS No.]],'Toxicity Values'!B$4:C$247,2,FALSE))), ""), "")</f>
        <v/>
      </c>
      <c r="G52" s="95"/>
      <c r="H52" s="72"/>
      <c r="I52" s="32"/>
      <c r="J52" s="72"/>
      <c r="K52" s="72"/>
      <c r="L52" s="72"/>
      <c r="M52" s="34"/>
      <c r="N52" s="34"/>
    </row>
    <row r="53" spans="1:14" s="75" customFormat="1" ht="18">
      <c r="A53" s="93"/>
      <c r="B53" t="s">
        <v>165</v>
      </c>
      <c r="C53" s="3">
        <v>1746016</v>
      </c>
      <c r="D53" s="104"/>
      <c r="E53" s="106" t="str">
        <f>IF(D53&gt;0, IF(VLOOKUP(Table6[[#This Row],[CAS No.]],'Toxicity Values'!B$4:D$247,3,FALSE)&gt;0, Table6[[#This Row],[ Emission
Rate]]*0.0000143833*360*'Notes (do not make public)'!$F$14*VLOOKUP(Table6[[#This Row],[CAS No.]],'Toxicity Values'!B$4:D$247,3,FALSE)*(1/70)*(1/1000)*(1/1000)*1000000*(365), ""), "")</f>
        <v/>
      </c>
      <c r="F53" s="106" t="str">
        <f>IF(D53&gt;0, IF(VLOOKUP(Table6[[#This Row],[CAS No.]],'Toxicity Values'!B$4:C$247,2,FALSE)&gt; 0, Table6[[#This Row],[ Emission
Rate]]*0.0000143833*360*365*(1/(VLOOKUP(Table6[[#This Row],[CAS No.]],'Toxicity Values'!B$4:C$247,2,FALSE))), ""), "")</f>
        <v/>
      </c>
      <c r="G53" s="95"/>
      <c r="H53" s="72"/>
      <c r="I53" s="32"/>
      <c r="J53" s="72"/>
      <c r="K53" s="72"/>
      <c r="L53" s="72"/>
      <c r="M53" s="34"/>
      <c r="N53" s="34"/>
    </row>
    <row r="54" spans="1:14" s="75" customFormat="1" ht="18">
      <c r="A54" s="93"/>
      <c r="B54" t="s">
        <v>166</v>
      </c>
      <c r="C54" s="3">
        <v>51207319</v>
      </c>
      <c r="D54" s="104"/>
      <c r="E54" s="106" t="str">
        <f>IF(D54&gt;0, IF(VLOOKUP(Table6[[#This Row],[CAS No.]],'Toxicity Values'!B$4:D$247,3,FALSE)&gt;0, Table6[[#This Row],[ Emission
Rate]]*0.0000143833*360*'Notes (do not make public)'!$F$14*VLOOKUP(Table6[[#This Row],[CAS No.]],'Toxicity Values'!B$4:D$247,3,FALSE)*(1/70)*(1/1000)*(1/1000)*1000000*(365), ""), "")</f>
        <v/>
      </c>
      <c r="F54" s="106" t="str">
        <f>IF(D54&gt;0, IF(VLOOKUP(Table6[[#This Row],[CAS No.]],'Toxicity Values'!B$4:C$247,2,FALSE)&gt; 0, Table6[[#This Row],[ Emission
Rate]]*0.0000143833*360*365*(1/(VLOOKUP(Table6[[#This Row],[CAS No.]],'Toxicity Values'!B$4:C$247,2,FALSE))), ""), "")</f>
        <v/>
      </c>
      <c r="G54" s="95"/>
      <c r="H54" s="72"/>
      <c r="I54" s="32"/>
      <c r="J54" s="72"/>
      <c r="K54" s="72"/>
      <c r="L54" s="72"/>
      <c r="M54" s="34"/>
      <c r="N54" s="34"/>
    </row>
    <row r="55" spans="1:14" s="75" customFormat="1" ht="18">
      <c r="A55" s="93"/>
      <c r="B55" t="s">
        <v>167</v>
      </c>
      <c r="C55" s="3">
        <v>88062</v>
      </c>
      <c r="D55" s="104"/>
      <c r="E55" s="106" t="str">
        <f>IF(D55&gt;0, IF(VLOOKUP(Table6[[#This Row],[CAS No.]],'Toxicity Values'!B$4:D$247,3,FALSE)&gt;0, Table6[[#This Row],[ Emission
Rate]]*0.0000143833*360*'Notes (do not make public)'!$F$14*VLOOKUP(Table6[[#This Row],[CAS No.]],'Toxicity Values'!B$4:D$247,3,FALSE)*(1/70)*(1/1000)*(1/1000)*1000000*(365), ""), "")</f>
        <v/>
      </c>
      <c r="F55" s="106" t="str">
        <f>IF(D55&gt;0, IF(VLOOKUP(Table6[[#This Row],[CAS No.]],'Toxicity Values'!B$4:C$247,2,FALSE)&gt; 0, Table6[[#This Row],[ Emission
Rate]]*0.0000143833*360*365*(1/(VLOOKUP(Table6[[#This Row],[CAS No.]],'Toxicity Values'!B$4:C$247,2,FALSE))), ""), "")</f>
        <v/>
      </c>
      <c r="G55" s="95"/>
      <c r="H55" s="72"/>
      <c r="I55" s="32"/>
      <c r="J55" s="72"/>
      <c r="K55" s="72"/>
      <c r="L55" s="72"/>
      <c r="M55" s="34"/>
      <c r="N55" s="34"/>
    </row>
    <row r="56" spans="1:14" s="75" customFormat="1" ht="18">
      <c r="A56" s="93"/>
      <c r="B56" t="s">
        <v>168</v>
      </c>
      <c r="C56" s="3">
        <v>615054</v>
      </c>
      <c r="D56" s="104"/>
      <c r="E56" s="106" t="str">
        <f>IF(D56&gt;0, IF(VLOOKUP(Table6[[#This Row],[CAS No.]],'Toxicity Values'!B$4:D$247,3,FALSE)&gt;0, Table6[[#This Row],[ Emission
Rate]]*0.0000143833*360*'Notes (do not make public)'!$F$14*VLOOKUP(Table6[[#This Row],[CAS No.]],'Toxicity Values'!B$4:D$247,3,FALSE)*(1/70)*(1/1000)*(1/1000)*1000000*(365), ""), "")</f>
        <v/>
      </c>
      <c r="F56" s="106" t="str">
        <f>IF(D56&gt;0, IF(VLOOKUP(Table6[[#This Row],[CAS No.]],'Toxicity Values'!B$4:C$247,2,FALSE)&gt; 0, Table6[[#This Row],[ Emission
Rate]]*0.0000143833*360*365*(1/(VLOOKUP(Table6[[#This Row],[CAS No.]],'Toxicity Values'!B$4:C$247,2,FALSE))), ""), "")</f>
        <v/>
      </c>
      <c r="G56" s="95"/>
      <c r="H56" s="72"/>
      <c r="I56" s="32"/>
      <c r="J56" s="72"/>
      <c r="K56" s="72"/>
      <c r="L56" s="72"/>
      <c r="M56" s="34"/>
      <c r="N56" s="34"/>
    </row>
    <row r="57" spans="1:14" s="75" customFormat="1" ht="18">
      <c r="A57" s="93"/>
      <c r="B57" t="s">
        <v>169</v>
      </c>
      <c r="C57" s="3">
        <v>95807</v>
      </c>
      <c r="D57" s="104"/>
      <c r="E57" s="106" t="str">
        <f>IF(D57&gt;0, IF(VLOOKUP(Table6[[#This Row],[CAS No.]],'Toxicity Values'!B$4:D$247,3,FALSE)&gt;0, Table6[[#This Row],[ Emission
Rate]]*0.0000143833*360*'Notes (do not make public)'!$F$14*VLOOKUP(Table6[[#This Row],[CAS No.]],'Toxicity Values'!B$4:D$247,3,FALSE)*(1/70)*(1/1000)*(1/1000)*1000000*(365), ""), "")</f>
        <v/>
      </c>
      <c r="F57" s="106" t="str">
        <f>IF(D57&gt;0, IF(VLOOKUP(Table6[[#This Row],[CAS No.]],'Toxicity Values'!B$4:C$247,2,FALSE)&gt; 0, Table6[[#This Row],[ Emission
Rate]]*0.0000143833*360*365*(1/(VLOOKUP(Table6[[#This Row],[CAS No.]],'Toxicity Values'!B$4:C$247,2,FALSE))), ""), "")</f>
        <v/>
      </c>
      <c r="G57" s="95"/>
      <c r="H57" s="72"/>
      <c r="I57" s="32"/>
      <c r="J57" s="72"/>
      <c r="K57" s="72"/>
      <c r="L57" s="72"/>
      <c r="M57" s="34"/>
      <c r="N57" s="34"/>
    </row>
    <row r="58" spans="1:14" s="75" customFormat="1" ht="18">
      <c r="A58" s="93"/>
      <c r="B58" t="s">
        <v>170</v>
      </c>
      <c r="C58" s="3">
        <v>121142</v>
      </c>
      <c r="D58" s="104"/>
      <c r="E58" s="106" t="str">
        <f>IF(D58&gt;0, IF(VLOOKUP(Table6[[#This Row],[CAS No.]],'Toxicity Values'!B$4:D$247,3,FALSE)&gt;0, Table6[[#This Row],[ Emission
Rate]]*0.0000143833*360*'Notes (do not make public)'!$F$14*VLOOKUP(Table6[[#This Row],[CAS No.]],'Toxicity Values'!B$4:D$247,3,FALSE)*(1/70)*(1/1000)*(1/1000)*1000000*(365), ""), "")</f>
        <v/>
      </c>
      <c r="F58" s="106" t="str">
        <f>IF(D58&gt;0, IF(VLOOKUP(Table6[[#This Row],[CAS No.]],'Toxicity Values'!B$4:C$247,2,FALSE)&gt; 0, Table6[[#This Row],[ Emission
Rate]]*0.0000143833*360*365*(1/(VLOOKUP(Table6[[#This Row],[CAS No.]],'Toxicity Values'!B$4:C$247,2,FALSE))), ""), "")</f>
        <v/>
      </c>
      <c r="G58" s="95"/>
      <c r="H58" s="72"/>
      <c r="I58" s="32"/>
      <c r="J58" s="72"/>
      <c r="K58" s="72"/>
      <c r="L58" s="72"/>
      <c r="M58" s="34"/>
      <c r="N58" s="34"/>
    </row>
    <row r="59" spans="1:14" s="75" customFormat="1" ht="18">
      <c r="A59" s="93"/>
      <c r="B59" t="s">
        <v>171</v>
      </c>
      <c r="C59" s="3">
        <v>117793</v>
      </c>
      <c r="D59" s="104"/>
      <c r="E59" s="106" t="str">
        <f>IF(D59&gt;0, IF(VLOOKUP(Table6[[#This Row],[CAS No.]],'Toxicity Values'!B$4:D$247,3,FALSE)&gt;0, Table6[[#This Row],[ Emission
Rate]]*0.0000143833*360*'Notes (do not make public)'!$F$14*VLOOKUP(Table6[[#This Row],[CAS No.]],'Toxicity Values'!B$4:D$247,3,FALSE)*(1/70)*(1/1000)*(1/1000)*1000000*(365), ""), "")</f>
        <v/>
      </c>
      <c r="F59" s="106" t="str">
        <f>IF(D59&gt;0, IF(VLOOKUP(Table6[[#This Row],[CAS No.]],'Toxicity Values'!B$4:C$247,2,FALSE)&gt; 0, Table6[[#This Row],[ Emission
Rate]]*0.0000143833*360*365*(1/(VLOOKUP(Table6[[#This Row],[CAS No.]],'Toxicity Values'!B$4:C$247,2,FALSE))), ""), "")</f>
        <v/>
      </c>
      <c r="G59" s="95"/>
      <c r="H59" s="72"/>
      <c r="I59" s="32"/>
      <c r="J59" s="72"/>
      <c r="K59" s="72"/>
      <c r="L59" s="72"/>
      <c r="M59" s="34"/>
      <c r="N59" s="34"/>
    </row>
    <row r="60" spans="1:14" s="75" customFormat="1" ht="18">
      <c r="A60" s="93"/>
      <c r="B60" t="s">
        <v>172</v>
      </c>
      <c r="C60" s="3">
        <v>607578</v>
      </c>
      <c r="D60" s="104"/>
      <c r="E60" s="106" t="str">
        <f>IF(D60&gt;0, IF(VLOOKUP(Table6[[#This Row],[CAS No.]],'Toxicity Values'!B$4:D$247,3,FALSE)&gt;0, Table6[[#This Row],[ Emission
Rate]]*0.0000143833*360*'Notes (do not make public)'!$F$14*VLOOKUP(Table6[[#This Row],[CAS No.]],'Toxicity Values'!B$4:D$247,3,FALSE)*(1/70)*(1/1000)*(1/1000)*1000000*(365), ""), "")</f>
        <v/>
      </c>
      <c r="F60" s="106" t="str">
        <f>IF(D60&gt;0, IF(VLOOKUP(Table6[[#This Row],[CAS No.]],'Toxicity Values'!B$4:C$247,2,FALSE)&gt; 0, Table6[[#This Row],[ Emission
Rate]]*0.0000143833*360*365*(1/(VLOOKUP(Table6[[#This Row],[CAS No.]],'Toxicity Values'!B$4:C$247,2,FALSE))), ""), "")</f>
        <v/>
      </c>
      <c r="G60" s="95"/>
      <c r="H60" s="72"/>
      <c r="I60" s="32"/>
      <c r="J60" s="72"/>
      <c r="K60" s="72"/>
      <c r="L60" s="72"/>
      <c r="M60" s="34"/>
      <c r="N60" s="34"/>
    </row>
    <row r="61" spans="1:14" s="75" customFormat="1" ht="18">
      <c r="A61" s="93"/>
      <c r="B61" t="s">
        <v>173</v>
      </c>
      <c r="C61" s="3">
        <v>32774166</v>
      </c>
      <c r="D61" s="104"/>
      <c r="E61" s="106" t="str">
        <f>IF(D61&gt;0, IF(VLOOKUP(Table6[[#This Row],[CAS No.]],'Toxicity Values'!B$4:D$247,3,FALSE)&gt;0, Table6[[#This Row],[ Emission
Rate]]*0.0000143833*360*'Notes (do not make public)'!$F$14*VLOOKUP(Table6[[#This Row],[CAS No.]],'Toxicity Values'!B$4:D$247,3,FALSE)*(1/70)*(1/1000)*(1/1000)*1000000*(365), ""), "")</f>
        <v/>
      </c>
      <c r="F61" s="106" t="str">
        <f>IF(D61&gt;0, IF(VLOOKUP(Table6[[#This Row],[CAS No.]],'Toxicity Values'!B$4:C$247,2,FALSE)&gt; 0, Table6[[#This Row],[ Emission
Rate]]*0.0000143833*360*365*(1/(VLOOKUP(Table6[[#This Row],[CAS No.]],'Toxicity Values'!B$4:C$247,2,FALSE))), ""), "")</f>
        <v/>
      </c>
      <c r="G61" s="95"/>
      <c r="H61" s="72"/>
      <c r="I61" s="32"/>
      <c r="J61" s="72"/>
      <c r="K61" s="72"/>
      <c r="L61" s="72"/>
      <c r="M61" s="34"/>
      <c r="N61" s="34"/>
    </row>
    <row r="62" spans="1:14" s="75" customFormat="1" ht="18">
      <c r="A62" s="93"/>
      <c r="B62" t="s">
        <v>174</v>
      </c>
      <c r="C62" s="3">
        <v>57465288</v>
      </c>
      <c r="D62" s="104"/>
      <c r="E62" s="106" t="str">
        <f>IF(D62&gt;0, IF(VLOOKUP(Table6[[#This Row],[CAS No.]],'Toxicity Values'!B$4:D$247,3,FALSE)&gt;0, Table6[[#This Row],[ Emission
Rate]]*0.0000143833*360*'Notes (do not make public)'!$F$14*VLOOKUP(Table6[[#This Row],[CAS No.]],'Toxicity Values'!B$4:D$247,3,FALSE)*(1/70)*(1/1000)*(1/1000)*1000000*(365), ""), "")</f>
        <v/>
      </c>
      <c r="F62" s="106" t="str">
        <f>IF(D62&gt;0, IF(VLOOKUP(Table6[[#This Row],[CAS No.]],'Toxicity Values'!B$4:C$247,2,FALSE)&gt; 0, Table6[[#This Row],[ Emission
Rate]]*0.0000143833*360*365*(1/(VLOOKUP(Table6[[#This Row],[CAS No.]],'Toxicity Values'!B$4:C$247,2,FALSE))), ""), "")</f>
        <v/>
      </c>
      <c r="G62" s="95"/>
      <c r="H62" s="72"/>
      <c r="I62" s="32"/>
      <c r="J62" s="72"/>
      <c r="K62" s="72"/>
      <c r="L62" s="72"/>
      <c r="M62" s="34"/>
      <c r="N62" s="34"/>
    </row>
    <row r="63" spans="1:14" s="75" customFormat="1" ht="18">
      <c r="A63" s="93"/>
      <c r="B63" t="s">
        <v>175</v>
      </c>
      <c r="C63" s="3">
        <v>32598133</v>
      </c>
      <c r="D63" s="104"/>
      <c r="E63" s="106" t="str">
        <f>IF(D63&gt;0, IF(VLOOKUP(Table6[[#This Row],[CAS No.]],'Toxicity Values'!B$4:D$247,3,FALSE)&gt;0, Table6[[#This Row],[ Emission
Rate]]*0.0000143833*360*'Notes (do not make public)'!$F$14*VLOOKUP(Table6[[#This Row],[CAS No.]],'Toxicity Values'!B$4:D$247,3,FALSE)*(1/70)*(1/1000)*(1/1000)*1000000*(365), ""), "")</f>
        <v/>
      </c>
      <c r="F63" s="106" t="str">
        <f>IF(D63&gt;0, IF(VLOOKUP(Table6[[#This Row],[CAS No.]],'Toxicity Values'!B$4:C$247,2,FALSE)&gt; 0, Table6[[#This Row],[ Emission
Rate]]*0.0000143833*360*365*(1/(VLOOKUP(Table6[[#This Row],[CAS No.]],'Toxicity Values'!B$4:C$247,2,FALSE))), ""), "")</f>
        <v/>
      </c>
      <c r="G63" s="95"/>
      <c r="H63" s="72"/>
      <c r="I63" s="32"/>
      <c r="J63" s="72"/>
      <c r="K63" s="72"/>
      <c r="L63" s="72"/>
      <c r="M63" s="34"/>
      <c r="N63" s="34"/>
    </row>
    <row r="64" spans="1:14" s="75" customFormat="1" ht="18">
      <c r="A64" s="93"/>
      <c r="B64" t="s">
        <v>176</v>
      </c>
      <c r="C64" s="3">
        <v>91941</v>
      </c>
      <c r="D64" s="104"/>
      <c r="E64" s="106" t="str">
        <f>IF(D64&gt;0, IF(VLOOKUP(Table6[[#This Row],[CAS No.]],'Toxicity Values'!B$4:D$247,3,FALSE)&gt;0, Table6[[#This Row],[ Emission
Rate]]*0.0000143833*360*'Notes (do not make public)'!$F$14*VLOOKUP(Table6[[#This Row],[CAS No.]],'Toxicity Values'!B$4:D$247,3,FALSE)*(1/70)*(1/1000)*(1/1000)*1000000*(365), ""), "")</f>
        <v/>
      </c>
      <c r="F64" s="106" t="str">
        <f>IF(D64&gt;0, IF(VLOOKUP(Table6[[#This Row],[CAS No.]],'Toxicity Values'!B$4:C$247,2,FALSE)&gt; 0, Table6[[#This Row],[ Emission
Rate]]*0.0000143833*360*365*(1/(VLOOKUP(Table6[[#This Row],[CAS No.]],'Toxicity Values'!B$4:C$247,2,FALSE))), ""), "")</f>
        <v/>
      </c>
      <c r="G64" s="95"/>
      <c r="H64" s="72"/>
      <c r="I64" s="32"/>
      <c r="J64" s="72"/>
      <c r="K64" s="72"/>
      <c r="L64" s="72"/>
      <c r="M64" s="34"/>
      <c r="N64" s="34"/>
    </row>
    <row r="65" spans="1:14" s="75" customFormat="1" ht="18">
      <c r="A65" s="93"/>
      <c r="B65" t="s">
        <v>177</v>
      </c>
      <c r="C65" s="3">
        <v>70362504</v>
      </c>
      <c r="D65" s="104"/>
      <c r="E65" s="106" t="str">
        <f>IF(D65&gt;0, IF(VLOOKUP(Table6[[#This Row],[CAS No.]],'Toxicity Values'!B$4:D$247,3,FALSE)&gt;0, Table6[[#This Row],[ Emission
Rate]]*0.0000143833*360*'Notes (do not make public)'!$F$14*VLOOKUP(Table6[[#This Row],[CAS No.]],'Toxicity Values'!B$4:D$247,3,FALSE)*(1/70)*(1/1000)*(1/1000)*1000000*(365), ""), "")</f>
        <v/>
      </c>
      <c r="F65" s="106" t="str">
        <f>IF(D65&gt;0, IF(VLOOKUP(Table6[[#This Row],[CAS No.]],'Toxicity Values'!B$4:C$247,2,FALSE)&gt; 0, Table6[[#This Row],[ Emission
Rate]]*0.0000143833*360*365*(1/(VLOOKUP(Table6[[#This Row],[CAS No.]],'Toxicity Values'!B$4:C$247,2,FALSE))), ""), "")</f>
        <v/>
      </c>
      <c r="G65" s="95"/>
      <c r="H65" s="72"/>
      <c r="I65" s="32"/>
      <c r="J65" s="72"/>
      <c r="K65" s="72"/>
      <c r="L65" s="72"/>
      <c r="M65" s="34"/>
      <c r="N65" s="34"/>
    </row>
    <row r="66" spans="1:14" s="75" customFormat="1" ht="18">
      <c r="A66" s="93"/>
      <c r="B66" t="s">
        <v>178</v>
      </c>
      <c r="C66" s="3">
        <v>56495</v>
      </c>
      <c r="D66" s="104"/>
      <c r="E66" s="106" t="str">
        <f>IF(D66&gt;0, IF(VLOOKUP(Table6[[#This Row],[CAS No.]],'Toxicity Values'!B$4:D$247,3,FALSE)&gt;0, Table6[[#This Row],[ Emission
Rate]]*0.0000143833*360*'Notes (do not make public)'!$F$14*VLOOKUP(Table6[[#This Row],[CAS No.]],'Toxicity Values'!B$4:D$247,3,FALSE)*(1/70)*(1/1000)*(1/1000)*1000000*(365), ""), "")</f>
        <v/>
      </c>
      <c r="F66" s="106" t="str">
        <f>IF(D66&gt;0, IF(VLOOKUP(Table6[[#This Row],[CAS No.]],'Toxicity Values'!B$4:C$247,2,FALSE)&gt; 0, Table6[[#This Row],[ Emission
Rate]]*0.0000143833*360*365*(1/(VLOOKUP(Table6[[#This Row],[CAS No.]],'Toxicity Values'!B$4:C$247,2,FALSE))), ""), "")</f>
        <v/>
      </c>
      <c r="G66" s="95"/>
      <c r="H66" s="72"/>
      <c r="I66" s="32"/>
      <c r="J66" s="72"/>
      <c r="K66" s="72"/>
      <c r="L66" s="72"/>
      <c r="M66" s="34"/>
      <c r="N66" s="34"/>
    </row>
    <row r="67" spans="1:14" s="75" customFormat="1" ht="18">
      <c r="A67" s="93"/>
      <c r="B67" t="s">
        <v>179</v>
      </c>
      <c r="C67" s="3">
        <v>101144</v>
      </c>
      <c r="D67" s="104"/>
      <c r="E67" s="106" t="str">
        <f>IF(D67&gt;0, IF(VLOOKUP(Table6[[#This Row],[CAS No.]],'Toxicity Values'!B$4:D$247,3,FALSE)&gt;0, Table6[[#This Row],[ Emission
Rate]]*0.0000143833*360*'Notes (do not make public)'!$F$14*VLOOKUP(Table6[[#This Row],[CAS No.]],'Toxicity Values'!B$4:D$247,3,FALSE)*(1/70)*(1/1000)*(1/1000)*1000000*(365), ""), "")</f>
        <v/>
      </c>
      <c r="F67" s="106" t="str">
        <f>IF(D67&gt;0, IF(VLOOKUP(Table6[[#This Row],[CAS No.]],'Toxicity Values'!B$4:C$247,2,FALSE)&gt; 0, Table6[[#This Row],[ Emission
Rate]]*0.0000143833*360*365*(1/(VLOOKUP(Table6[[#This Row],[CAS No.]],'Toxicity Values'!B$4:C$247,2,FALSE))), ""), "")</f>
        <v/>
      </c>
      <c r="G67" s="95"/>
      <c r="H67" s="72"/>
      <c r="I67" s="32"/>
      <c r="J67" s="72"/>
      <c r="K67" s="72"/>
      <c r="L67" s="72"/>
      <c r="M67" s="34"/>
      <c r="N67" s="34"/>
    </row>
    <row r="68" spans="1:14" s="75" customFormat="1" ht="18">
      <c r="A68" s="93"/>
      <c r="B68" t="s">
        <v>180</v>
      </c>
      <c r="C68" s="3">
        <v>101779</v>
      </c>
      <c r="D68" s="104"/>
      <c r="E68" s="106" t="str">
        <f>IF(D68&gt;0, IF(VLOOKUP(Table6[[#This Row],[CAS No.]],'Toxicity Values'!B$4:D$247,3,FALSE)&gt;0, Table6[[#This Row],[ Emission
Rate]]*0.0000143833*360*'Notes (do not make public)'!$F$14*VLOOKUP(Table6[[#This Row],[CAS No.]],'Toxicity Values'!B$4:D$247,3,FALSE)*(1/70)*(1/1000)*(1/1000)*1000000*(365), ""), "")</f>
        <v/>
      </c>
      <c r="F68" s="106" t="str">
        <f>IF(D68&gt;0, IF(VLOOKUP(Table6[[#This Row],[CAS No.]],'Toxicity Values'!B$4:C$247,2,FALSE)&gt; 0, Table6[[#This Row],[ Emission
Rate]]*0.0000143833*360*365*(1/(VLOOKUP(Table6[[#This Row],[CAS No.]],'Toxicity Values'!B$4:C$247,2,FALSE))), ""), "")</f>
        <v/>
      </c>
      <c r="G68" s="95"/>
      <c r="H68" s="72"/>
      <c r="I68" s="32"/>
      <c r="J68" s="72"/>
      <c r="K68" s="72"/>
      <c r="L68" s="72"/>
      <c r="M68" s="34"/>
      <c r="N68" s="34"/>
    </row>
    <row r="69" spans="1:14" s="75" customFormat="1" ht="18">
      <c r="A69" s="93"/>
      <c r="B69" t="s">
        <v>181</v>
      </c>
      <c r="C69" s="3">
        <v>95830</v>
      </c>
      <c r="D69" s="104"/>
      <c r="E69" s="106" t="str">
        <f>IF(D69&gt;0, IF(VLOOKUP(Table6[[#This Row],[CAS No.]],'Toxicity Values'!B$4:D$247,3,FALSE)&gt;0, Table6[[#This Row],[ Emission
Rate]]*0.0000143833*360*'Notes (do not make public)'!$F$14*VLOOKUP(Table6[[#This Row],[CAS No.]],'Toxicity Values'!B$4:D$247,3,FALSE)*(1/70)*(1/1000)*(1/1000)*1000000*(365), ""), "")</f>
        <v/>
      </c>
      <c r="F69" s="106" t="str">
        <f>IF(D69&gt;0, IF(VLOOKUP(Table6[[#This Row],[CAS No.]],'Toxicity Values'!B$4:C$247,2,FALSE)&gt; 0, Table6[[#This Row],[ Emission
Rate]]*0.0000143833*360*365*(1/(VLOOKUP(Table6[[#This Row],[CAS No.]],'Toxicity Values'!B$4:C$247,2,FALSE))), ""), "")</f>
        <v/>
      </c>
      <c r="G69" s="95"/>
      <c r="H69" s="72"/>
      <c r="I69" s="32"/>
      <c r="J69" s="72"/>
      <c r="K69" s="72"/>
      <c r="L69" s="72"/>
      <c r="M69" s="34"/>
      <c r="N69" s="34"/>
    </row>
    <row r="70" spans="1:14" s="75" customFormat="1" ht="18">
      <c r="A70" s="93"/>
      <c r="B70" t="s">
        <v>182</v>
      </c>
      <c r="C70" s="3">
        <v>60117</v>
      </c>
      <c r="D70" s="104"/>
      <c r="E70" s="106" t="str">
        <f>IF(D70&gt;0, IF(VLOOKUP(Table6[[#This Row],[CAS No.]],'Toxicity Values'!B$4:D$247,3,FALSE)&gt;0, Table6[[#This Row],[ Emission
Rate]]*0.0000143833*360*'Notes (do not make public)'!$F$14*VLOOKUP(Table6[[#This Row],[CAS No.]],'Toxicity Values'!B$4:D$247,3,FALSE)*(1/70)*(1/1000)*(1/1000)*1000000*(365), ""), "")</f>
        <v/>
      </c>
      <c r="F70" s="106" t="str">
        <f>IF(D70&gt;0, IF(VLOOKUP(Table6[[#This Row],[CAS No.]],'Toxicity Values'!B$4:C$247,2,FALSE)&gt; 0, Table6[[#This Row],[ Emission
Rate]]*0.0000143833*360*365*(1/(VLOOKUP(Table6[[#This Row],[CAS No.]],'Toxicity Values'!B$4:C$247,2,FALSE))), ""), "")</f>
        <v/>
      </c>
      <c r="G70" s="95"/>
      <c r="H70" s="72"/>
      <c r="I70" s="32"/>
      <c r="J70" s="72"/>
      <c r="K70" s="72"/>
      <c r="L70" s="72"/>
      <c r="M70" s="34"/>
      <c r="N70" s="34"/>
    </row>
    <row r="71" spans="1:14" s="75" customFormat="1" ht="18">
      <c r="A71" s="93"/>
      <c r="B71" t="s">
        <v>183</v>
      </c>
      <c r="C71" s="3">
        <v>57835924</v>
      </c>
      <c r="D71" s="104"/>
      <c r="E71" s="106" t="str">
        <f>IF(D71&gt;0, IF(VLOOKUP(Table6[[#This Row],[CAS No.]],'Toxicity Values'!B$4:D$247,3,FALSE)&gt;0, Table6[[#This Row],[ Emission
Rate]]*0.0000143833*360*'Notes (do not make public)'!$F$14*VLOOKUP(Table6[[#This Row],[CAS No.]],'Toxicity Values'!B$4:D$247,3,FALSE)*(1/70)*(1/1000)*(1/1000)*1000000*(365), ""), "")</f>
        <v/>
      </c>
      <c r="F71" s="106" t="str">
        <f>IF(D71&gt;0, IF(VLOOKUP(Table6[[#This Row],[CAS No.]],'Toxicity Values'!B$4:C$247,2,FALSE)&gt; 0, Table6[[#This Row],[ Emission
Rate]]*0.0000143833*360*365*(1/(VLOOKUP(Table6[[#This Row],[CAS No.]],'Toxicity Values'!B$4:C$247,2,FALSE))), ""), "")</f>
        <v/>
      </c>
      <c r="G71" s="95"/>
      <c r="H71" s="72"/>
      <c r="I71" s="32"/>
      <c r="J71" s="72"/>
      <c r="K71" s="72"/>
      <c r="L71" s="72"/>
      <c r="M71" s="34"/>
      <c r="N71" s="34"/>
    </row>
    <row r="72" spans="1:14" s="75" customFormat="1" ht="18">
      <c r="A72" s="93"/>
      <c r="B72" t="s">
        <v>184</v>
      </c>
      <c r="C72" s="3">
        <v>3697243</v>
      </c>
      <c r="D72" s="104"/>
      <c r="E72" s="106" t="str">
        <f>IF(D72&gt;0, IF(VLOOKUP(Table6[[#This Row],[CAS No.]],'Toxicity Values'!B$4:D$247,3,FALSE)&gt;0, Table6[[#This Row],[ Emission
Rate]]*0.0000143833*360*'Notes (do not make public)'!$F$14*VLOOKUP(Table6[[#This Row],[CAS No.]],'Toxicity Values'!B$4:D$247,3,FALSE)*(1/70)*(1/1000)*(1/1000)*1000000*(365), ""), "")</f>
        <v/>
      </c>
      <c r="F72" s="106" t="str">
        <f>IF(D72&gt;0, IF(VLOOKUP(Table6[[#This Row],[CAS No.]],'Toxicity Values'!B$4:C$247,2,FALSE)&gt; 0, Table6[[#This Row],[ Emission
Rate]]*0.0000143833*360*365*(1/(VLOOKUP(Table6[[#This Row],[CAS No.]],'Toxicity Values'!B$4:C$247,2,FALSE))), ""), "")</f>
        <v/>
      </c>
      <c r="G72" s="95"/>
      <c r="H72" s="72"/>
      <c r="I72" s="32"/>
      <c r="J72" s="72"/>
      <c r="K72" s="72"/>
      <c r="L72" s="72"/>
      <c r="M72" s="34"/>
      <c r="N72" s="34"/>
    </row>
    <row r="73" spans="1:14" s="75" customFormat="1" ht="18">
      <c r="A73" s="93"/>
      <c r="B73" t="s">
        <v>185</v>
      </c>
      <c r="C73" s="3">
        <v>602879</v>
      </c>
      <c r="D73" s="104"/>
      <c r="E73" s="106" t="str">
        <f>IF(D73&gt;0, IF(VLOOKUP(Table6[[#This Row],[CAS No.]],'Toxicity Values'!B$4:D$247,3,FALSE)&gt;0, Table6[[#This Row],[ Emission
Rate]]*0.0000143833*360*'Notes (do not make public)'!$F$14*VLOOKUP(Table6[[#This Row],[CAS No.]],'Toxicity Values'!B$4:D$247,3,FALSE)*(1/70)*(1/1000)*(1/1000)*1000000*(365), ""), "")</f>
        <v/>
      </c>
      <c r="F73" s="106" t="str">
        <f>IF(D73&gt;0, IF(VLOOKUP(Table6[[#This Row],[CAS No.]],'Toxicity Values'!B$4:C$247,2,FALSE)&gt; 0, Table6[[#This Row],[ Emission
Rate]]*0.0000143833*360*365*(1/(VLOOKUP(Table6[[#This Row],[CAS No.]],'Toxicity Values'!B$4:C$247,2,FALSE))), ""), "")</f>
        <v/>
      </c>
      <c r="G73" s="95"/>
      <c r="H73" s="72"/>
      <c r="I73" s="32"/>
      <c r="J73" s="72"/>
      <c r="K73" s="72"/>
      <c r="L73" s="72"/>
      <c r="M73" s="34"/>
      <c r="N73" s="34"/>
    </row>
    <row r="74" spans="1:14" s="75" customFormat="1" ht="18">
      <c r="A74" s="93"/>
      <c r="B74" t="s">
        <v>186</v>
      </c>
      <c r="C74" s="3">
        <v>7496028</v>
      </c>
      <c r="D74" s="104"/>
      <c r="E74" s="106" t="str">
        <f>IF(D74&gt;0, IF(VLOOKUP(Table6[[#This Row],[CAS No.]],'Toxicity Values'!B$4:D$247,3,FALSE)&gt;0, Table6[[#This Row],[ Emission
Rate]]*0.0000143833*360*'Notes (do not make public)'!$F$14*VLOOKUP(Table6[[#This Row],[CAS No.]],'Toxicity Values'!B$4:D$247,3,FALSE)*(1/70)*(1/1000)*(1/1000)*1000000*(365), ""), "")</f>
        <v/>
      </c>
      <c r="F74" s="106" t="str">
        <f>IF(D74&gt;0, IF(VLOOKUP(Table6[[#This Row],[CAS No.]],'Toxicity Values'!B$4:C$247,2,FALSE)&gt; 0, Table6[[#This Row],[ Emission
Rate]]*0.0000143833*360*365*(1/(VLOOKUP(Table6[[#This Row],[CAS No.]],'Toxicity Values'!B$4:C$247,2,FALSE))), ""), "")</f>
        <v/>
      </c>
      <c r="G74" s="95"/>
      <c r="H74" s="72"/>
      <c r="I74" s="32"/>
      <c r="J74" s="72"/>
      <c r="K74" s="72"/>
      <c r="L74" s="72"/>
      <c r="M74" s="34"/>
      <c r="N74" s="34"/>
    </row>
    <row r="75" spans="1:14" s="75" customFormat="1" ht="18">
      <c r="A75" s="93"/>
      <c r="B75" t="s">
        <v>187</v>
      </c>
      <c r="C75" s="3">
        <v>57976</v>
      </c>
      <c r="D75" s="104"/>
      <c r="E75" s="106" t="str">
        <f>IF(D75&gt;0, IF(VLOOKUP(Table6[[#This Row],[CAS No.]],'Toxicity Values'!B$4:D$247,3,FALSE)&gt;0, Table6[[#This Row],[ Emission
Rate]]*0.0000143833*360*'Notes (do not make public)'!$F$14*VLOOKUP(Table6[[#This Row],[CAS No.]],'Toxicity Values'!B$4:D$247,3,FALSE)*(1/70)*(1/1000)*(1/1000)*1000000*(365), ""), "")</f>
        <v/>
      </c>
      <c r="F75" s="106" t="str">
        <f>IF(D75&gt;0, IF(VLOOKUP(Table6[[#This Row],[CAS No.]],'Toxicity Values'!B$4:C$247,2,FALSE)&gt; 0, Table6[[#This Row],[ Emission
Rate]]*0.0000143833*360*365*(1/(VLOOKUP(Table6[[#This Row],[CAS No.]],'Toxicity Values'!B$4:C$247,2,FALSE))), ""), "")</f>
        <v/>
      </c>
      <c r="G75" s="95"/>
      <c r="H75" s="72"/>
      <c r="I75" s="32"/>
      <c r="J75" s="72"/>
      <c r="K75" s="72"/>
      <c r="L75" s="72"/>
      <c r="M75" s="34"/>
      <c r="N75" s="34"/>
    </row>
    <row r="76" spans="1:14" s="75" customFormat="1" ht="18">
      <c r="A76" s="93"/>
      <c r="B76" t="s">
        <v>188</v>
      </c>
      <c r="C76" s="3">
        <v>194592</v>
      </c>
      <c r="D76" s="104"/>
      <c r="E76" s="106" t="str">
        <f>IF(D76&gt;0, IF(VLOOKUP(Table6[[#This Row],[CAS No.]],'Toxicity Values'!B$4:D$247,3,FALSE)&gt;0, Table6[[#This Row],[ Emission
Rate]]*0.0000143833*360*'Notes (do not make public)'!$F$14*VLOOKUP(Table6[[#This Row],[CAS No.]],'Toxicity Values'!B$4:D$247,3,FALSE)*(1/70)*(1/1000)*(1/1000)*1000000*(365), ""), "")</f>
        <v/>
      </c>
      <c r="F76" s="106" t="str">
        <f>IF(D76&gt;0, IF(VLOOKUP(Table6[[#This Row],[CAS No.]],'Toxicity Values'!B$4:C$247,2,FALSE)&gt; 0, Table6[[#This Row],[ Emission
Rate]]*0.0000143833*360*365*(1/(VLOOKUP(Table6[[#This Row],[CAS No.]],'Toxicity Values'!B$4:C$247,2,FALSE))), ""), "")</f>
        <v/>
      </c>
      <c r="G76" s="95"/>
      <c r="H76" s="72"/>
      <c r="I76" s="32"/>
      <c r="J76" s="72"/>
      <c r="K76" s="72"/>
      <c r="L76" s="72"/>
      <c r="M76" s="34"/>
      <c r="N76" s="34"/>
    </row>
    <row r="77" spans="1:14" s="75" customFormat="1" ht="18">
      <c r="A77" s="93"/>
      <c r="B77" t="s">
        <v>189</v>
      </c>
      <c r="C77" s="3">
        <v>75070</v>
      </c>
      <c r="D77" s="104"/>
      <c r="E77" s="106" t="str">
        <f>IF(D77&gt;0, IF(VLOOKUP(Table6[[#This Row],[CAS No.]],'Toxicity Values'!B$4:D$247,3,FALSE)&gt;0, Table6[[#This Row],[ Emission
Rate]]*0.0000143833*360*'Notes (do not make public)'!$F$14*VLOOKUP(Table6[[#This Row],[CAS No.]],'Toxicity Values'!B$4:D$247,3,FALSE)*(1/70)*(1/1000)*(1/1000)*1000000*(365), ""), "")</f>
        <v/>
      </c>
      <c r="F77" s="106" t="str">
        <f>IF(D77&gt;0, IF(VLOOKUP(Table6[[#This Row],[CAS No.]],'Toxicity Values'!B$4:C$247,2,FALSE)&gt; 0, Table6[[#This Row],[ Emission
Rate]]*0.0000143833*360*365*(1/(VLOOKUP(Table6[[#This Row],[CAS No.]],'Toxicity Values'!B$4:C$247,2,FALSE))), ""), "")</f>
        <v/>
      </c>
      <c r="G77" s="95"/>
      <c r="H77" s="72"/>
      <c r="I77" s="32"/>
      <c r="J77" s="72"/>
      <c r="K77" s="72"/>
      <c r="L77" s="72"/>
      <c r="M77" s="34"/>
      <c r="N77" s="34"/>
    </row>
    <row r="78" spans="1:14" s="75" customFormat="1" ht="18">
      <c r="A78" s="93"/>
      <c r="B78" t="s">
        <v>190</v>
      </c>
      <c r="C78" s="3">
        <v>60355</v>
      </c>
      <c r="D78" s="104"/>
      <c r="E78" s="106" t="str">
        <f>IF(D78&gt;0, IF(VLOOKUP(Table6[[#This Row],[CAS No.]],'Toxicity Values'!B$4:D$247,3,FALSE)&gt;0, Table6[[#This Row],[ Emission
Rate]]*0.0000143833*360*'Notes (do not make public)'!$F$14*VLOOKUP(Table6[[#This Row],[CAS No.]],'Toxicity Values'!B$4:D$247,3,FALSE)*(1/70)*(1/1000)*(1/1000)*1000000*(365), ""), "")</f>
        <v/>
      </c>
      <c r="F78" s="106" t="str">
        <f>IF(D78&gt;0, IF(VLOOKUP(Table6[[#This Row],[CAS No.]],'Toxicity Values'!B$4:C$247,2,FALSE)&gt; 0, Table6[[#This Row],[ Emission
Rate]]*0.0000143833*360*365*(1/(VLOOKUP(Table6[[#This Row],[CAS No.]],'Toxicity Values'!B$4:C$247,2,FALSE))), ""), "")</f>
        <v/>
      </c>
      <c r="G78" s="95"/>
      <c r="H78" s="72"/>
      <c r="I78" s="32"/>
      <c r="J78" s="72"/>
      <c r="K78" s="72"/>
      <c r="L78" s="72"/>
      <c r="M78" s="34"/>
      <c r="N78" s="34"/>
    </row>
    <row r="79" spans="1:14" s="75" customFormat="1" ht="18">
      <c r="A79" s="93"/>
      <c r="B79" t="s">
        <v>191</v>
      </c>
      <c r="C79" s="3">
        <v>107028</v>
      </c>
      <c r="D79" s="104"/>
      <c r="E79" s="106" t="str">
        <f>IF(D79&gt;0, IF(VLOOKUP(Table6[[#This Row],[CAS No.]],'Toxicity Values'!B$4:D$247,3,FALSE)&gt;0, Table6[[#This Row],[ Emission
Rate]]*0.0000143833*360*'Notes (do not make public)'!$F$14*VLOOKUP(Table6[[#This Row],[CAS No.]],'Toxicity Values'!B$4:D$247,3,FALSE)*(1/70)*(1/1000)*(1/1000)*1000000*(365), ""), "")</f>
        <v/>
      </c>
      <c r="F79" s="106" t="str">
        <f>IF(D79&gt;0, IF(VLOOKUP(Table6[[#This Row],[CAS No.]],'Toxicity Values'!B$4:C$247,2,FALSE)&gt; 0, Table6[[#This Row],[ Emission
Rate]]*0.0000143833*360*365*(1/(VLOOKUP(Table6[[#This Row],[CAS No.]],'Toxicity Values'!B$4:C$247,2,FALSE))), ""), "")</f>
        <v/>
      </c>
      <c r="G79" s="95"/>
      <c r="H79" s="72"/>
      <c r="I79" s="32"/>
      <c r="J79" s="72"/>
      <c r="K79" s="72"/>
      <c r="L79" s="72"/>
      <c r="M79" s="34"/>
      <c r="N79" s="34"/>
    </row>
    <row r="80" spans="1:14" s="75" customFormat="1" ht="18">
      <c r="A80" s="93"/>
      <c r="B80" t="s">
        <v>192</v>
      </c>
      <c r="C80" s="3">
        <v>79061</v>
      </c>
      <c r="D80" s="104"/>
      <c r="E80" s="106" t="str">
        <f>IF(D80&gt;0, IF(VLOOKUP(Table6[[#This Row],[CAS No.]],'Toxicity Values'!B$4:D$247,3,FALSE)&gt;0, Table6[[#This Row],[ Emission
Rate]]*0.0000143833*360*'Notes (do not make public)'!$F$14*VLOOKUP(Table6[[#This Row],[CAS No.]],'Toxicity Values'!B$4:D$247,3,FALSE)*(1/70)*(1/1000)*(1/1000)*1000000*(365), ""), "")</f>
        <v/>
      </c>
      <c r="F80" s="106" t="str">
        <f>IF(D80&gt;0, IF(VLOOKUP(Table6[[#This Row],[CAS No.]],'Toxicity Values'!B$4:C$247,2,FALSE)&gt; 0, Table6[[#This Row],[ Emission
Rate]]*0.0000143833*360*365*(1/(VLOOKUP(Table6[[#This Row],[CAS No.]],'Toxicity Values'!B$4:C$247,2,FALSE))), ""), "")</f>
        <v/>
      </c>
      <c r="G80" s="95"/>
      <c r="H80" s="72"/>
      <c r="I80" s="32"/>
      <c r="J80" s="72"/>
      <c r="K80" s="72"/>
      <c r="L80" s="72"/>
      <c r="M80" s="34"/>
      <c r="N80" s="34"/>
    </row>
    <row r="81" spans="1:14" s="75" customFormat="1" ht="18">
      <c r="A81" s="93"/>
      <c r="B81" t="s">
        <v>193</v>
      </c>
      <c r="C81" s="3">
        <v>79107</v>
      </c>
      <c r="D81" s="104"/>
      <c r="E81" s="106" t="str">
        <f>IF(D81&gt;0, IF(VLOOKUP(Table6[[#This Row],[CAS No.]],'Toxicity Values'!B$4:D$247,3,FALSE)&gt;0, Table6[[#This Row],[ Emission
Rate]]*0.0000143833*360*'Notes (do not make public)'!$F$14*VLOOKUP(Table6[[#This Row],[CAS No.]],'Toxicity Values'!B$4:D$247,3,FALSE)*(1/70)*(1/1000)*(1/1000)*1000000*(365), ""), "")</f>
        <v/>
      </c>
      <c r="F81" s="106" t="str">
        <f>IF(D81&gt;0, IF(VLOOKUP(Table6[[#This Row],[CAS No.]],'Toxicity Values'!B$4:C$247,2,FALSE)&gt; 0, Table6[[#This Row],[ Emission
Rate]]*0.0000143833*360*365*(1/(VLOOKUP(Table6[[#This Row],[CAS No.]],'Toxicity Values'!B$4:C$247,2,FALSE))), ""), "")</f>
        <v/>
      </c>
      <c r="G81" s="95"/>
      <c r="H81" s="72"/>
      <c r="I81" s="32"/>
      <c r="J81" s="72"/>
      <c r="K81" s="72"/>
      <c r="L81" s="72"/>
      <c r="M81" s="34"/>
      <c r="N81" s="34"/>
    </row>
    <row r="82" spans="1:14" s="75" customFormat="1" ht="18">
      <c r="A82" s="93"/>
      <c r="B82" t="s">
        <v>194</v>
      </c>
      <c r="C82" s="3">
        <v>107131</v>
      </c>
      <c r="D82" s="104"/>
      <c r="E82" s="106" t="str">
        <f>IF(D82&gt;0, IF(VLOOKUP(Table6[[#This Row],[CAS No.]],'Toxicity Values'!B$4:D$247,3,FALSE)&gt;0, Table6[[#This Row],[ Emission
Rate]]*0.0000143833*360*'Notes (do not make public)'!$F$14*VLOOKUP(Table6[[#This Row],[CAS No.]],'Toxicity Values'!B$4:D$247,3,FALSE)*(1/70)*(1/1000)*(1/1000)*1000000*(365), ""), "")</f>
        <v/>
      </c>
      <c r="F82" s="106" t="str">
        <f>IF(D82&gt;0, IF(VLOOKUP(Table6[[#This Row],[CAS No.]],'Toxicity Values'!B$4:C$247,2,FALSE)&gt; 0, Table6[[#This Row],[ Emission
Rate]]*0.0000143833*360*365*(1/(VLOOKUP(Table6[[#This Row],[CAS No.]],'Toxicity Values'!B$4:C$247,2,FALSE))), ""), "")</f>
        <v/>
      </c>
      <c r="G82" s="95"/>
      <c r="H82" s="72"/>
      <c r="I82" s="32"/>
      <c r="J82" s="72"/>
      <c r="K82" s="72"/>
      <c r="L82" s="72"/>
      <c r="M82" s="34"/>
      <c r="N82" s="34"/>
    </row>
    <row r="83" spans="1:14" s="75" customFormat="1" ht="18">
      <c r="A83" s="93"/>
      <c r="B83" t="s">
        <v>195</v>
      </c>
      <c r="C83" s="3">
        <v>107051</v>
      </c>
      <c r="D83" s="104"/>
      <c r="E83" s="106" t="str">
        <f>IF(D83&gt;0, IF(VLOOKUP(Table6[[#This Row],[CAS No.]],'Toxicity Values'!B$4:D$247,3,FALSE)&gt;0, Table6[[#This Row],[ Emission
Rate]]*0.0000143833*360*'Notes (do not make public)'!$F$14*VLOOKUP(Table6[[#This Row],[CAS No.]],'Toxicity Values'!B$4:D$247,3,FALSE)*(1/70)*(1/1000)*(1/1000)*1000000*(365), ""), "")</f>
        <v/>
      </c>
      <c r="F83" s="106" t="str">
        <f>IF(D83&gt;0, IF(VLOOKUP(Table6[[#This Row],[CAS No.]],'Toxicity Values'!B$4:C$247,2,FALSE)&gt; 0, Table6[[#This Row],[ Emission
Rate]]*0.0000143833*360*365*(1/(VLOOKUP(Table6[[#This Row],[CAS No.]],'Toxicity Values'!B$4:C$247,2,FALSE))), ""), "")</f>
        <v/>
      </c>
      <c r="G83" s="95"/>
      <c r="H83" s="72"/>
      <c r="I83" s="32"/>
      <c r="J83" s="72"/>
      <c r="K83" s="72"/>
      <c r="L83" s="72"/>
      <c r="M83" s="34"/>
      <c r="N83" s="34"/>
    </row>
    <row r="84" spans="1:14" s="75" customFormat="1" ht="18">
      <c r="A84" s="93"/>
      <c r="B84" t="s">
        <v>196</v>
      </c>
      <c r="C84" s="3">
        <v>7664417</v>
      </c>
      <c r="D84" s="104"/>
      <c r="E84" s="106" t="str">
        <f>IF(D84&gt;0, IF(VLOOKUP(Table6[[#This Row],[CAS No.]],'Toxicity Values'!B$4:D$247,3,FALSE)&gt;0, Table6[[#This Row],[ Emission
Rate]]*0.0000143833*360*'Notes (do not make public)'!$F$14*VLOOKUP(Table6[[#This Row],[CAS No.]],'Toxicity Values'!B$4:D$247,3,FALSE)*(1/70)*(1/1000)*(1/1000)*1000000*(365), ""), "")</f>
        <v/>
      </c>
      <c r="F84" s="106" t="str">
        <f>IF(D84&gt;0, IF(VLOOKUP(Table6[[#This Row],[CAS No.]],'Toxicity Values'!B$4:C$247,2,FALSE)&gt; 0, Table6[[#This Row],[ Emission
Rate]]*0.0000143833*360*365*(1/(VLOOKUP(Table6[[#This Row],[CAS No.]],'Toxicity Values'!B$4:C$247,2,FALSE))), ""), "")</f>
        <v/>
      </c>
      <c r="G84" s="95"/>
      <c r="H84" s="72"/>
      <c r="I84" s="32"/>
      <c r="J84" s="72"/>
      <c r="K84" s="72"/>
      <c r="L84" s="72"/>
      <c r="M84" s="34"/>
      <c r="N84" s="34"/>
    </row>
    <row r="85" spans="1:14" s="75" customFormat="1" ht="18">
      <c r="A85" s="93"/>
      <c r="B85" t="s">
        <v>197</v>
      </c>
      <c r="C85" s="3">
        <v>62533</v>
      </c>
      <c r="D85" s="104"/>
      <c r="E85" s="106" t="str">
        <f>IF(D85&gt;0, IF(VLOOKUP(Table6[[#This Row],[CAS No.]],'Toxicity Values'!B$4:D$247,3,FALSE)&gt;0, Table6[[#This Row],[ Emission
Rate]]*0.0000143833*360*'Notes (do not make public)'!$F$14*VLOOKUP(Table6[[#This Row],[CAS No.]],'Toxicity Values'!B$4:D$247,3,FALSE)*(1/70)*(1/1000)*(1/1000)*1000000*(365), ""), "")</f>
        <v/>
      </c>
      <c r="F85" s="106" t="str">
        <f>IF(D85&gt;0, IF(VLOOKUP(Table6[[#This Row],[CAS No.]],'Toxicity Values'!B$4:C$247,2,FALSE)&gt; 0, Table6[[#This Row],[ Emission
Rate]]*0.0000143833*360*365*(1/(VLOOKUP(Table6[[#This Row],[CAS No.]],'Toxicity Values'!B$4:C$247,2,FALSE))), ""), "")</f>
        <v/>
      </c>
      <c r="G85" s="95"/>
      <c r="H85" s="72"/>
      <c r="I85" s="32"/>
      <c r="J85" s="72"/>
      <c r="K85" s="72"/>
      <c r="L85" s="72"/>
      <c r="M85" s="34"/>
      <c r="N85" s="34"/>
    </row>
    <row r="86" spans="1:14" s="75" customFormat="1" ht="18">
      <c r="A86" s="93"/>
      <c r="B86" t="s">
        <v>198</v>
      </c>
      <c r="C86" s="3">
        <v>7440382</v>
      </c>
      <c r="D86" s="104"/>
      <c r="E86" s="106" t="str">
        <f>IF(D86&gt;0, IF(VLOOKUP(Table6[[#This Row],[CAS No.]],'Toxicity Values'!B$4:D$247,3,FALSE)&gt;0, Table6[[#This Row],[ Emission
Rate]]*0.0000143833*360*'Notes (do not make public)'!$F$14*VLOOKUP(Table6[[#This Row],[CAS No.]],'Toxicity Values'!B$4:D$247,3,FALSE)*(1/70)*(1/1000)*(1/1000)*1000000*(365), ""), "")</f>
        <v/>
      </c>
      <c r="F86" s="106" t="str">
        <f>IF(D86&gt;0, IF(VLOOKUP(Table6[[#This Row],[CAS No.]],'Toxicity Values'!B$4:C$247,2,FALSE)&gt; 0, Table6[[#This Row],[ Emission
Rate]]*0.0000143833*360*365*(1/(VLOOKUP(Table6[[#This Row],[CAS No.]],'Toxicity Values'!B$4:C$247,2,FALSE))), ""), "")</f>
        <v/>
      </c>
      <c r="G86" s="95"/>
      <c r="H86" s="72"/>
      <c r="I86" s="32"/>
      <c r="J86" s="72"/>
      <c r="K86" s="72"/>
      <c r="L86" s="72"/>
      <c r="M86" s="34"/>
      <c r="N86" s="34"/>
    </row>
    <row r="87" spans="1:14" s="75" customFormat="1" ht="18">
      <c r="A87" s="93"/>
      <c r="B87" t="s">
        <v>199</v>
      </c>
      <c r="C87" s="3">
        <v>7784421</v>
      </c>
      <c r="D87" s="104"/>
      <c r="E87" s="106" t="str">
        <f>IF(D87&gt;0, IF(VLOOKUP(Table6[[#This Row],[CAS No.]],'Toxicity Values'!B$4:D$247,3,FALSE)&gt;0, Table6[[#This Row],[ Emission
Rate]]*0.0000143833*360*'Notes (do not make public)'!$F$14*VLOOKUP(Table6[[#This Row],[CAS No.]],'Toxicity Values'!B$4:D$247,3,FALSE)*(1/70)*(1/1000)*(1/1000)*1000000*(365), ""), "")</f>
        <v/>
      </c>
      <c r="F87" s="106" t="str">
        <f>IF(D87&gt;0, IF(VLOOKUP(Table6[[#This Row],[CAS No.]],'Toxicity Values'!B$4:C$247,2,FALSE)&gt; 0, Table6[[#This Row],[ Emission
Rate]]*0.0000143833*360*365*(1/(VLOOKUP(Table6[[#This Row],[CAS No.]],'Toxicity Values'!B$4:C$247,2,FALSE))), ""), "")</f>
        <v/>
      </c>
      <c r="G87" s="95"/>
      <c r="H87" s="72"/>
      <c r="I87" s="32"/>
      <c r="J87" s="72"/>
      <c r="K87" s="72"/>
      <c r="L87" s="72"/>
      <c r="M87" s="34"/>
      <c r="N87" s="34"/>
    </row>
    <row r="88" spans="1:14" s="75" customFormat="1" ht="18">
      <c r="A88" s="93"/>
      <c r="B88" t="s">
        <v>200</v>
      </c>
      <c r="C88" s="3">
        <v>1332214</v>
      </c>
      <c r="D88" s="104"/>
      <c r="E88" s="106" t="str">
        <f>IF(D88&gt;0, IF(VLOOKUP(Table6[[#This Row],[CAS No.]],'Toxicity Values'!B$4:D$247,3,FALSE)&gt;0, Table6[[#This Row],[ Emission
Rate]]*0.0000143833*360*'Notes (do not make public)'!$F$14*VLOOKUP(Table6[[#This Row],[CAS No.]],'Toxicity Values'!B$4:D$247,3,FALSE)*(1/70)*(1/1000)*(1/1000)*1000000*(365), ""), "")</f>
        <v/>
      </c>
      <c r="F88" s="106" t="str">
        <f>IF(D88&gt;0, IF(VLOOKUP(Table6[[#This Row],[CAS No.]],'Toxicity Values'!B$4:C$247,2,FALSE)&gt; 0, Table6[[#This Row],[ Emission
Rate]]*0.0000143833*360*365*(1/(VLOOKUP(Table6[[#This Row],[CAS No.]],'Toxicity Values'!B$4:C$247,2,FALSE))), ""), "")</f>
        <v/>
      </c>
      <c r="G88" s="95"/>
      <c r="H88" s="72"/>
      <c r="I88" s="32"/>
      <c r="J88" s="72"/>
      <c r="K88" s="72"/>
      <c r="L88" s="72"/>
      <c r="M88" s="34"/>
      <c r="N88" s="34"/>
    </row>
    <row r="89" spans="1:14" s="75" customFormat="1" ht="18">
      <c r="A89" s="93"/>
      <c r="B89" t="s">
        <v>201</v>
      </c>
      <c r="C89" s="3">
        <v>56553</v>
      </c>
      <c r="D89" s="104"/>
      <c r="E89" s="106" t="str">
        <f>IF(D89&gt;0, IF(VLOOKUP(Table6[[#This Row],[CAS No.]],'Toxicity Values'!B$4:D$247,3,FALSE)&gt;0, Table6[[#This Row],[ Emission
Rate]]*0.0000143833*360*'Notes (do not make public)'!$F$14*VLOOKUP(Table6[[#This Row],[CAS No.]],'Toxicity Values'!B$4:D$247,3,FALSE)*(1/70)*(1/1000)*(1/1000)*1000000*(365), ""), "")</f>
        <v/>
      </c>
      <c r="F89" s="106" t="str">
        <f>IF(D89&gt;0, IF(VLOOKUP(Table6[[#This Row],[CAS No.]],'Toxicity Values'!B$4:C$247,2,FALSE)&gt; 0, Table6[[#This Row],[ Emission
Rate]]*0.0000143833*360*365*(1/(VLOOKUP(Table6[[#This Row],[CAS No.]],'Toxicity Values'!B$4:C$247,2,FALSE))), ""), "")</f>
        <v/>
      </c>
      <c r="G89" s="95"/>
      <c r="H89" s="72"/>
      <c r="I89" s="32"/>
      <c r="J89" s="72"/>
      <c r="K89" s="72"/>
      <c r="L89" s="72"/>
      <c r="M89" s="34"/>
      <c r="N89" s="34"/>
    </row>
    <row r="90" spans="1:14" s="75" customFormat="1" ht="18">
      <c r="A90" s="93"/>
      <c r="B90" t="s">
        <v>202</v>
      </c>
      <c r="C90" s="3">
        <v>71432</v>
      </c>
      <c r="D90" s="104"/>
      <c r="E90" s="106" t="str">
        <f>IF(D90&gt;0, IF(VLOOKUP(Table6[[#This Row],[CAS No.]],'Toxicity Values'!B$4:D$247,3,FALSE)&gt;0, Table6[[#This Row],[ Emission
Rate]]*0.0000143833*360*'Notes (do not make public)'!$F$14*VLOOKUP(Table6[[#This Row],[CAS No.]],'Toxicity Values'!B$4:D$247,3,FALSE)*(1/70)*(1/1000)*(1/1000)*1000000*(365), ""), "")</f>
        <v/>
      </c>
      <c r="F90" s="106" t="str">
        <f>IF(D90&gt;0, IF(VLOOKUP(Table6[[#This Row],[CAS No.]],'Toxicity Values'!B$4:C$247,2,FALSE)&gt; 0, Table6[[#This Row],[ Emission
Rate]]*0.0000143833*360*365*(1/(VLOOKUP(Table6[[#This Row],[CAS No.]],'Toxicity Values'!B$4:C$247,2,FALSE))), ""), "")</f>
        <v/>
      </c>
      <c r="G90" s="95"/>
      <c r="H90" s="72"/>
      <c r="I90" s="32"/>
      <c r="J90" s="72"/>
      <c r="K90" s="72"/>
      <c r="L90" s="72"/>
      <c r="M90" s="34"/>
      <c r="N90" s="34"/>
    </row>
    <row r="91" spans="1:14" s="75" customFormat="1" ht="18">
      <c r="A91" s="93"/>
      <c r="B91" t="s">
        <v>203</v>
      </c>
      <c r="C91" s="3">
        <v>92875</v>
      </c>
      <c r="D91" s="104"/>
      <c r="E91" s="106" t="str">
        <f>IF(D91&gt;0, IF(VLOOKUP(Table6[[#This Row],[CAS No.]],'Toxicity Values'!B$4:D$247,3,FALSE)&gt;0, Table6[[#This Row],[ Emission
Rate]]*0.0000143833*360*'Notes (do not make public)'!$F$14*VLOOKUP(Table6[[#This Row],[CAS No.]],'Toxicity Values'!B$4:D$247,3,FALSE)*(1/70)*(1/1000)*(1/1000)*1000000*(365), ""), "")</f>
        <v/>
      </c>
      <c r="F91" s="106" t="str">
        <f>IF(D91&gt;0, IF(VLOOKUP(Table6[[#This Row],[CAS No.]],'Toxicity Values'!B$4:C$247,2,FALSE)&gt; 0, Table6[[#This Row],[ Emission
Rate]]*0.0000143833*360*365*(1/(VLOOKUP(Table6[[#This Row],[CAS No.]],'Toxicity Values'!B$4:C$247,2,FALSE))), ""), "")</f>
        <v/>
      </c>
      <c r="G91" s="95"/>
      <c r="H91" s="72"/>
      <c r="I91" s="32"/>
      <c r="J91" s="72"/>
      <c r="K91" s="72"/>
      <c r="L91" s="72"/>
      <c r="M91" s="34"/>
      <c r="N91" s="34"/>
    </row>
    <row r="92" spans="1:14" s="75" customFormat="1" ht="18">
      <c r="A92" s="93"/>
      <c r="B92" t="s">
        <v>204</v>
      </c>
      <c r="C92" s="3">
        <v>50328</v>
      </c>
      <c r="D92" s="104"/>
      <c r="E92" s="106" t="str">
        <f>IF(D92&gt;0, IF(VLOOKUP(Table6[[#This Row],[CAS No.]],'Toxicity Values'!B$4:D$247,3,FALSE)&gt;0, Table6[[#This Row],[ Emission
Rate]]*0.0000143833*360*'Notes (do not make public)'!$F$14*VLOOKUP(Table6[[#This Row],[CAS No.]],'Toxicity Values'!B$4:D$247,3,FALSE)*(1/70)*(1/1000)*(1/1000)*1000000*(365), ""), "")</f>
        <v/>
      </c>
      <c r="F92" s="106" t="str">
        <f>IF(D92&gt;0, IF(VLOOKUP(Table6[[#This Row],[CAS No.]],'Toxicity Values'!B$4:C$247,2,FALSE)&gt; 0, Table6[[#This Row],[ Emission
Rate]]*0.0000143833*360*365*(1/(VLOOKUP(Table6[[#This Row],[CAS No.]],'Toxicity Values'!B$4:C$247,2,FALSE))), ""), "")</f>
        <v/>
      </c>
      <c r="G92" s="95"/>
      <c r="H92" s="72"/>
      <c r="I92" s="32"/>
      <c r="J92" s="72"/>
      <c r="K92" s="72"/>
      <c r="L92" s="72"/>
      <c r="M92" s="34"/>
      <c r="N92" s="34"/>
    </row>
    <row r="93" spans="1:14" s="75" customFormat="1" ht="18">
      <c r="A93" s="93"/>
      <c r="B93" t="s">
        <v>205</v>
      </c>
      <c r="C93" s="3">
        <v>205992</v>
      </c>
      <c r="D93" s="104"/>
      <c r="E93" s="106" t="str">
        <f>IF(D93&gt;0, IF(VLOOKUP(Table6[[#This Row],[CAS No.]],'Toxicity Values'!B$4:D$247,3,FALSE)&gt;0, Table6[[#This Row],[ Emission
Rate]]*0.0000143833*360*'Notes (do not make public)'!$F$14*VLOOKUP(Table6[[#This Row],[CAS No.]],'Toxicity Values'!B$4:D$247,3,FALSE)*(1/70)*(1/1000)*(1/1000)*1000000*(365), ""), "")</f>
        <v/>
      </c>
      <c r="F93" s="106" t="str">
        <f>IF(D93&gt;0, IF(VLOOKUP(Table6[[#This Row],[CAS No.]],'Toxicity Values'!B$4:C$247,2,FALSE)&gt; 0, Table6[[#This Row],[ Emission
Rate]]*0.0000143833*360*365*(1/(VLOOKUP(Table6[[#This Row],[CAS No.]],'Toxicity Values'!B$4:C$247,2,FALSE))), ""), "")</f>
        <v/>
      </c>
      <c r="G93" s="95"/>
      <c r="H93" s="72"/>
      <c r="I93" s="32"/>
      <c r="J93" s="72"/>
      <c r="K93" s="72"/>
      <c r="L93" s="72"/>
      <c r="M93" s="34"/>
      <c r="N93" s="34"/>
    </row>
    <row r="94" spans="1:14" s="75" customFormat="1" ht="18">
      <c r="A94" s="93"/>
      <c r="B94" t="s">
        <v>206</v>
      </c>
      <c r="C94" s="3">
        <v>205823</v>
      </c>
      <c r="D94" s="104"/>
      <c r="E94" s="106" t="str">
        <f>IF(D94&gt;0, IF(VLOOKUP(Table6[[#This Row],[CAS No.]],'Toxicity Values'!B$4:D$247,3,FALSE)&gt;0, Table6[[#This Row],[ Emission
Rate]]*0.0000143833*360*'Notes (do not make public)'!$F$14*VLOOKUP(Table6[[#This Row],[CAS No.]],'Toxicity Values'!B$4:D$247,3,FALSE)*(1/70)*(1/1000)*(1/1000)*1000000*(365), ""), "")</f>
        <v/>
      </c>
      <c r="F94" s="106" t="str">
        <f>IF(D94&gt;0, IF(VLOOKUP(Table6[[#This Row],[CAS No.]],'Toxicity Values'!B$4:C$247,2,FALSE)&gt; 0, Table6[[#This Row],[ Emission
Rate]]*0.0000143833*360*365*(1/(VLOOKUP(Table6[[#This Row],[CAS No.]],'Toxicity Values'!B$4:C$247,2,FALSE))), ""), "")</f>
        <v/>
      </c>
      <c r="G94" s="95"/>
      <c r="H94" s="72"/>
      <c r="I94" s="32"/>
      <c r="J94" s="72"/>
      <c r="K94" s="72"/>
      <c r="L94" s="72"/>
      <c r="M94" s="34"/>
      <c r="N94" s="34"/>
    </row>
    <row r="95" spans="1:14" s="75" customFormat="1" ht="18">
      <c r="A95" s="93"/>
      <c r="B95" t="s">
        <v>207</v>
      </c>
      <c r="C95" s="3">
        <v>207089</v>
      </c>
      <c r="D95" s="104"/>
      <c r="E95" s="106" t="str">
        <f>IF(D95&gt;0, IF(VLOOKUP(Table6[[#This Row],[CAS No.]],'Toxicity Values'!B$4:D$247,3,FALSE)&gt;0, Table6[[#This Row],[ Emission
Rate]]*0.0000143833*360*'Notes (do not make public)'!$F$14*VLOOKUP(Table6[[#This Row],[CAS No.]],'Toxicity Values'!B$4:D$247,3,FALSE)*(1/70)*(1/1000)*(1/1000)*1000000*(365), ""), "")</f>
        <v/>
      </c>
      <c r="F95" s="106" t="str">
        <f>IF(D95&gt;0, IF(VLOOKUP(Table6[[#This Row],[CAS No.]],'Toxicity Values'!B$4:C$247,2,FALSE)&gt; 0, Table6[[#This Row],[ Emission
Rate]]*0.0000143833*360*365*(1/(VLOOKUP(Table6[[#This Row],[CAS No.]],'Toxicity Values'!B$4:C$247,2,FALSE))), ""), "")</f>
        <v/>
      </c>
      <c r="G95" s="95"/>
      <c r="H95" s="72"/>
      <c r="I95" s="32"/>
      <c r="J95" s="72"/>
      <c r="K95" s="72"/>
      <c r="L95" s="72"/>
      <c r="M95" s="34"/>
      <c r="N95" s="34"/>
    </row>
    <row r="96" spans="1:14" s="75" customFormat="1" ht="18">
      <c r="A96" s="93"/>
      <c r="B96" t="s">
        <v>208</v>
      </c>
      <c r="C96" s="3">
        <v>100447</v>
      </c>
      <c r="D96" s="104"/>
      <c r="E96" s="106" t="str">
        <f>IF(D96&gt;0, IF(VLOOKUP(Table6[[#This Row],[CAS No.]],'Toxicity Values'!B$4:D$247,3,FALSE)&gt;0, Table6[[#This Row],[ Emission
Rate]]*0.0000143833*360*'Notes (do not make public)'!$F$14*VLOOKUP(Table6[[#This Row],[CAS No.]],'Toxicity Values'!B$4:D$247,3,FALSE)*(1/70)*(1/1000)*(1/1000)*1000000*(365), ""), "")</f>
        <v/>
      </c>
      <c r="F96" s="106" t="str">
        <f>IF(D96&gt;0, IF(VLOOKUP(Table6[[#This Row],[CAS No.]],'Toxicity Values'!B$4:C$247,2,FALSE)&gt; 0, Table6[[#This Row],[ Emission
Rate]]*0.0000143833*360*365*(1/(VLOOKUP(Table6[[#This Row],[CAS No.]],'Toxicity Values'!B$4:C$247,2,FALSE))), ""), "")</f>
        <v/>
      </c>
      <c r="G96" s="95"/>
      <c r="H96" s="72"/>
      <c r="I96" s="32"/>
      <c r="J96" s="72"/>
      <c r="K96" s="72"/>
      <c r="L96" s="72"/>
      <c r="M96" s="34"/>
      <c r="N96" s="34"/>
    </row>
    <row r="97" spans="1:14" s="75" customFormat="1" ht="18">
      <c r="A97" s="93"/>
      <c r="B97" t="s">
        <v>209</v>
      </c>
      <c r="C97" s="3">
        <v>7440417</v>
      </c>
      <c r="D97" s="104"/>
      <c r="E97" s="106" t="str">
        <f>IF(D97&gt;0, IF(VLOOKUP(Table6[[#This Row],[CAS No.]],'Toxicity Values'!B$4:D$247,3,FALSE)&gt;0, Table6[[#This Row],[ Emission
Rate]]*0.0000143833*360*'Notes (do not make public)'!$F$14*VLOOKUP(Table6[[#This Row],[CAS No.]],'Toxicity Values'!B$4:D$247,3,FALSE)*(1/70)*(1/1000)*(1/1000)*1000000*(365), ""), "")</f>
        <v/>
      </c>
      <c r="F97" s="106" t="str">
        <f>IF(D97&gt;0, IF(VLOOKUP(Table6[[#This Row],[CAS No.]],'Toxicity Values'!B$4:C$247,2,FALSE)&gt; 0, Table6[[#This Row],[ Emission
Rate]]*0.0000143833*360*365*(1/(VLOOKUP(Table6[[#This Row],[CAS No.]],'Toxicity Values'!B$4:C$247,2,FALSE))), ""), "")</f>
        <v/>
      </c>
      <c r="G97" s="95"/>
      <c r="H97" s="72"/>
      <c r="I97" s="32"/>
      <c r="J97" s="72"/>
      <c r="K97" s="72"/>
      <c r="L97" s="72"/>
      <c r="M97" s="34"/>
      <c r="N97" s="34"/>
    </row>
    <row r="98" spans="1:14" s="75" customFormat="1" ht="18">
      <c r="A98" s="93"/>
      <c r="B98" t="s">
        <v>210</v>
      </c>
      <c r="C98" s="3">
        <v>111444</v>
      </c>
      <c r="D98" s="104"/>
      <c r="E98" s="106" t="str">
        <f>IF(D98&gt;0, IF(VLOOKUP(Table6[[#This Row],[CAS No.]],'Toxicity Values'!B$4:D$247,3,FALSE)&gt;0, Table6[[#This Row],[ Emission
Rate]]*0.0000143833*360*'Notes (do not make public)'!$F$14*VLOOKUP(Table6[[#This Row],[CAS No.]],'Toxicity Values'!B$4:D$247,3,FALSE)*(1/70)*(1/1000)*(1/1000)*1000000*(365), ""), "")</f>
        <v/>
      </c>
      <c r="F98" s="106" t="str">
        <f>IF(D98&gt;0, IF(VLOOKUP(Table6[[#This Row],[CAS No.]],'Toxicity Values'!B$4:C$247,2,FALSE)&gt; 0, Table6[[#This Row],[ Emission
Rate]]*0.0000143833*360*365*(1/(VLOOKUP(Table6[[#This Row],[CAS No.]],'Toxicity Values'!B$4:C$247,2,FALSE))), ""), "")</f>
        <v/>
      </c>
      <c r="G98" s="95"/>
      <c r="H98" s="72"/>
      <c r="I98" s="32"/>
      <c r="J98" s="72"/>
      <c r="K98" s="72"/>
      <c r="L98" s="72"/>
      <c r="M98" s="34"/>
      <c r="N98" s="34"/>
    </row>
    <row r="99" spans="1:14" s="75" customFormat="1" ht="18">
      <c r="A99" s="93"/>
      <c r="B99" t="s">
        <v>211</v>
      </c>
      <c r="C99" s="3">
        <v>542881</v>
      </c>
      <c r="D99" s="104"/>
      <c r="E99" s="106" t="str">
        <f>IF(D99&gt;0, IF(VLOOKUP(Table6[[#This Row],[CAS No.]],'Toxicity Values'!B$4:D$247,3,FALSE)&gt;0, Table6[[#This Row],[ Emission
Rate]]*0.0000143833*360*'Notes (do not make public)'!$F$14*VLOOKUP(Table6[[#This Row],[CAS No.]],'Toxicity Values'!B$4:D$247,3,FALSE)*(1/70)*(1/1000)*(1/1000)*1000000*(365), ""), "")</f>
        <v/>
      </c>
      <c r="F99" s="106" t="str">
        <f>IF(D99&gt;0, IF(VLOOKUP(Table6[[#This Row],[CAS No.]],'Toxicity Values'!B$4:C$247,2,FALSE)&gt; 0, Table6[[#This Row],[ Emission
Rate]]*0.0000143833*360*365*(1/(VLOOKUP(Table6[[#This Row],[CAS No.]],'Toxicity Values'!B$4:C$247,2,FALSE))), ""), "")</f>
        <v/>
      </c>
      <c r="G99" s="95"/>
      <c r="H99" s="72"/>
      <c r="I99" s="32"/>
      <c r="J99" s="72"/>
      <c r="K99" s="72"/>
      <c r="L99" s="72"/>
      <c r="M99" s="34"/>
      <c r="N99" s="34"/>
    </row>
    <row r="100" spans="1:14" s="75" customFormat="1" ht="18">
      <c r="A100" s="93"/>
      <c r="B100" t="s">
        <v>212</v>
      </c>
      <c r="C100" s="3">
        <v>7440439</v>
      </c>
      <c r="D100" s="104"/>
      <c r="E100" s="106" t="str">
        <f>IF(D100&gt;0, IF(VLOOKUP(Table6[[#This Row],[CAS No.]],'Toxicity Values'!B$4:D$247,3,FALSE)&gt;0, Table6[[#This Row],[ Emission
Rate]]*0.0000143833*360*'Notes (do not make public)'!$F$14*VLOOKUP(Table6[[#This Row],[CAS No.]],'Toxicity Values'!B$4:D$247,3,FALSE)*(1/70)*(1/1000)*(1/1000)*1000000*(365), ""), "")</f>
        <v/>
      </c>
      <c r="F100" s="106" t="str">
        <f>IF(D100&gt;0, IF(VLOOKUP(Table6[[#This Row],[CAS No.]],'Toxicity Values'!B$4:C$247,2,FALSE)&gt; 0, Table6[[#This Row],[ Emission
Rate]]*0.0000143833*360*365*(1/(VLOOKUP(Table6[[#This Row],[CAS No.]],'Toxicity Values'!B$4:C$247,2,FALSE))), ""), "")</f>
        <v/>
      </c>
      <c r="G100" s="95"/>
      <c r="H100" s="72"/>
      <c r="I100" s="32"/>
      <c r="J100" s="72"/>
      <c r="K100" s="72"/>
      <c r="L100" s="72"/>
      <c r="M100" s="34"/>
      <c r="N100" s="34"/>
    </row>
    <row r="101" spans="1:14" s="75" customFormat="1" ht="18">
      <c r="A101" s="93"/>
      <c r="B101" t="s">
        <v>213</v>
      </c>
      <c r="C101" s="3">
        <v>105602</v>
      </c>
      <c r="D101" s="104"/>
      <c r="E101" s="106" t="str">
        <f>IF(D101&gt;0, IF(VLOOKUP(Table6[[#This Row],[CAS No.]],'Toxicity Values'!B$4:D$247,3,FALSE)&gt;0, Table6[[#This Row],[ Emission
Rate]]*0.0000143833*360*'Notes (do not make public)'!$F$14*VLOOKUP(Table6[[#This Row],[CAS No.]],'Toxicity Values'!B$4:D$247,3,FALSE)*(1/70)*(1/1000)*(1/1000)*1000000*(365), ""), "")</f>
        <v/>
      </c>
      <c r="F101" s="106" t="str">
        <f>IF(D101&gt;0, IF(VLOOKUP(Table6[[#This Row],[CAS No.]],'Toxicity Values'!B$4:C$247,2,FALSE)&gt; 0, Table6[[#This Row],[ Emission
Rate]]*0.0000143833*360*365*(1/(VLOOKUP(Table6[[#This Row],[CAS No.]],'Toxicity Values'!B$4:C$247,2,FALSE))), ""), "")</f>
        <v/>
      </c>
      <c r="G101" s="95"/>
      <c r="H101" s="72"/>
      <c r="I101" s="32"/>
      <c r="J101" s="72"/>
      <c r="K101" s="72"/>
      <c r="L101" s="72"/>
      <c r="M101" s="34"/>
      <c r="N101" s="34"/>
    </row>
    <row r="102" spans="1:14" s="75" customFormat="1" ht="18">
      <c r="A102" s="93"/>
      <c r="B102" t="s">
        <v>214</v>
      </c>
      <c r="C102" s="3">
        <v>75150</v>
      </c>
      <c r="D102" s="104"/>
      <c r="E102" s="106" t="str">
        <f>IF(D102&gt;0, IF(VLOOKUP(Table6[[#This Row],[CAS No.]],'Toxicity Values'!B$4:D$247,3,FALSE)&gt;0, Table6[[#This Row],[ Emission
Rate]]*0.0000143833*360*'Notes (do not make public)'!$F$14*VLOOKUP(Table6[[#This Row],[CAS No.]],'Toxicity Values'!B$4:D$247,3,FALSE)*(1/70)*(1/1000)*(1/1000)*1000000*(365), ""), "")</f>
        <v/>
      </c>
      <c r="F102" s="106" t="str">
        <f>IF(D102&gt;0, IF(VLOOKUP(Table6[[#This Row],[CAS No.]],'Toxicity Values'!B$4:C$247,2,FALSE)&gt; 0, Table6[[#This Row],[ Emission
Rate]]*0.0000143833*360*365*(1/(VLOOKUP(Table6[[#This Row],[CAS No.]],'Toxicity Values'!B$4:C$247,2,FALSE))), ""), "")</f>
        <v/>
      </c>
      <c r="G102" s="95"/>
      <c r="H102" s="72"/>
      <c r="I102" s="32"/>
      <c r="J102" s="72"/>
      <c r="K102" s="72"/>
      <c r="L102" s="72"/>
      <c r="M102" s="34"/>
      <c r="N102" s="34"/>
    </row>
    <row r="103" spans="1:14" s="75" customFormat="1" ht="18">
      <c r="A103" s="93"/>
      <c r="B103" t="s">
        <v>215</v>
      </c>
      <c r="C103" s="3">
        <v>630080</v>
      </c>
      <c r="D103" s="104"/>
      <c r="E103" s="106" t="str">
        <f>IF(D103&gt;0, IF(VLOOKUP(Table6[[#This Row],[CAS No.]],'Toxicity Values'!B$4:D$247,3,FALSE)&gt;0, Table6[[#This Row],[ Emission
Rate]]*0.0000143833*360*'Notes (do not make public)'!$F$14*VLOOKUP(Table6[[#This Row],[CAS No.]],'Toxicity Values'!B$4:D$247,3,FALSE)*(1/70)*(1/1000)*(1/1000)*1000000*(365), ""), "")</f>
        <v/>
      </c>
      <c r="F103" s="106" t="str">
        <f>IF(D103&gt;0, IF(VLOOKUP(Table6[[#This Row],[CAS No.]],'Toxicity Values'!B$4:C$247,2,FALSE)&gt; 0, Table6[[#This Row],[ Emission
Rate]]*0.0000143833*360*365*(1/(VLOOKUP(Table6[[#This Row],[CAS No.]],'Toxicity Values'!B$4:C$247,2,FALSE))), ""), "")</f>
        <v/>
      </c>
      <c r="G103" s="95"/>
      <c r="H103" s="72"/>
      <c r="I103" s="32"/>
      <c r="J103" s="72"/>
      <c r="K103" s="72"/>
      <c r="L103" s="72"/>
      <c r="M103" s="34"/>
      <c r="N103" s="34"/>
    </row>
    <row r="104" spans="1:14" s="75" customFormat="1" ht="18">
      <c r="A104" s="93"/>
      <c r="B104" t="s">
        <v>216</v>
      </c>
      <c r="C104" s="3">
        <v>56235</v>
      </c>
      <c r="D104" s="104"/>
      <c r="E104" s="106" t="str">
        <f>IF(D104&gt;0, IF(VLOOKUP(Table6[[#This Row],[CAS No.]],'Toxicity Values'!B$4:D$247,3,FALSE)&gt;0, Table6[[#This Row],[ Emission
Rate]]*0.0000143833*360*'Notes (do not make public)'!$F$14*VLOOKUP(Table6[[#This Row],[CAS No.]],'Toxicity Values'!B$4:D$247,3,FALSE)*(1/70)*(1/1000)*(1/1000)*1000000*(365), ""), "")</f>
        <v/>
      </c>
      <c r="F104" s="106" t="str">
        <f>IF(D104&gt;0, IF(VLOOKUP(Table6[[#This Row],[CAS No.]],'Toxicity Values'!B$4:C$247,2,FALSE)&gt; 0, Table6[[#This Row],[ Emission
Rate]]*0.0000143833*360*365*(1/(VLOOKUP(Table6[[#This Row],[CAS No.]],'Toxicity Values'!B$4:C$247,2,FALSE))), ""), "")</f>
        <v/>
      </c>
      <c r="G104" s="95"/>
      <c r="H104" s="72"/>
      <c r="I104" s="32"/>
      <c r="J104" s="72"/>
      <c r="K104" s="72"/>
      <c r="L104" s="72"/>
      <c r="M104" s="34"/>
      <c r="N104" s="34"/>
    </row>
    <row r="105" spans="1:14" s="75" customFormat="1" ht="18">
      <c r="A105" s="93"/>
      <c r="B105" t="s">
        <v>217</v>
      </c>
      <c r="C105" s="3">
        <v>463581</v>
      </c>
      <c r="D105" s="104"/>
      <c r="E105" s="106" t="str">
        <f>IF(D105&gt;0, IF(VLOOKUP(Table6[[#This Row],[CAS No.]],'Toxicity Values'!B$4:D$247,3,FALSE)&gt;0, Table6[[#This Row],[ Emission
Rate]]*0.0000143833*360*'Notes (do not make public)'!$F$14*VLOOKUP(Table6[[#This Row],[CAS No.]],'Toxicity Values'!B$4:D$247,3,FALSE)*(1/70)*(1/1000)*(1/1000)*1000000*(365), ""), "")</f>
        <v/>
      </c>
      <c r="F105" s="106" t="str">
        <f>IF(D105&gt;0, IF(VLOOKUP(Table6[[#This Row],[CAS No.]],'Toxicity Values'!B$4:C$247,2,FALSE)&gt; 0, Table6[[#This Row],[ Emission
Rate]]*0.0000143833*360*365*(1/(VLOOKUP(Table6[[#This Row],[CAS No.]],'Toxicity Values'!B$4:C$247,2,FALSE))), ""), "")</f>
        <v/>
      </c>
      <c r="G105" s="95"/>
      <c r="H105" s="72"/>
      <c r="I105" s="32"/>
      <c r="J105" s="72"/>
      <c r="K105" s="72"/>
      <c r="L105" s="72"/>
      <c r="M105" s="34"/>
      <c r="N105" s="34"/>
    </row>
    <row r="106" spans="1:14" s="75" customFormat="1" ht="18">
      <c r="A106" s="93"/>
      <c r="B106" t="s">
        <v>218</v>
      </c>
      <c r="C106" s="3">
        <v>108171262</v>
      </c>
      <c r="D106" s="104"/>
      <c r="E106" s="106" t="str">
        <f>IF(D106&gt;0, IF(VLOOKUP(Table6[[#This Row],[CAS No.]],'Toxicity Values'!B$4:D$247,3,FALSE)&gt;0, Table6[[#This Row],[ Emission
Rate]]*0.0000143833*360*'Notes (do not make public)'!$F$14*VLOOKUP(Table6[[#This Row],[CAS No.]],'Toxicity Values'!B$4:D$247,3,FALSE)*(1/70)*(1/1000)*(1/1000)*1000000*(365), ""), "")</f>
        <v/>
      </c>
      <c r="F106" s="106" t="str">
        <f>IF(D106&gt;0, IF(VLOOKUP(Table6[[#This Row],[CAS No.]],'Toxicity Values'!B$4:C$247,2,FALSE)&gt; 0, Table6[[#This Row],[ Emission
Rate]]*0.0000143833*360*365*(1/(VLOOKUP(Table6[[#This Row],[CAS No.]],'Toxicity Values'!B$4:C$247,2,FALSE))), ""), "")</f>
        <v/>
      </c>
      <c r="G106" s="95"/>
      <c r="H106" s="72"/>
      <c r="I106" s="32"/>
      <c r="J106" s="72"/>
      <c r="K106" s="72"/>
      <c r="L106" s="72"/>
      <c r="M106" s="34"/>
      <c r="N106" s="34"/>
    </row>
    <row r="107" spans="1:14" s="75" customFormat="1" ht="18">
      <c r="A107" s="93"/>
      <c r="B107" t="s">
        <v>219</v>
      </c>
      <c r="C107" s="3">
        <v>7782505</v>
      </c>
      <c r="D107" s="104"/>
      <c r="E107" s="106" t="str">
        <f>IF(D107&gt;0, IF(VLOOKUP(Table6[[#This Row],[CAS No.]],'Toxicity Values'!B$4:D$247,3,FALSE)&gt;0, Table6[[#This Row],[ Emission
Rate]]*0.0000143833*360*'Notes (do not make public)'!$F$14*VLOOKUP(Table6[[#This Row],[CAS No.]],'Toxicity Values'!B$4:D$247,3,FALSE)*(1/70)*(1/1000)*(1/1000)*1000000*(365), ""), "")</f>
        <v/>
      </c>
      <c r="F107" s="106" t="str">
        <f>IF(D107&gt;0, IF(VLOOKUP(Table6[[#This Row],[CAS No.]],'Toxicity Values'!B$4:C$247,2,FALSE)&gt; 0, Table6[[#This Row],[ Emission
Rate]]*0.0000143833*360*365*(1/(VLOOKUP(Table6[[#This Row],[CAS No.]],'Toxicity Values'!B$4:C$247,2,FALSE))), ""), "")</f>
        <v/>
      </c>
      <c r="G107" s="95"/>
      <c r="H107" s="72"/>
      <c r="I107" s="32"/>
      <c r="J107" s="72"/>
      <c r="K107" s="72"/>
      <c r="L107" s="72"/>
      <c r="M107" s="34"/>
      <c r="N107" s="34"/>
    </row>
    <row r="108" spans="1:14" s="75" customFormat="1" ht="18">
      <c r="A108" s="93"/>
      <c r="B108" t="s">
        <v>220</v>
      </c>
      <c r="C108" s="3">
        <v>10049044</v>
      </c>
      <c r="D108" s="104"/>
      <c r="E108" s="106" t="str">
        <f>IF(D108&gt;0, IF(VLOOKUP(Table6[[#This Row],[CAS No.]],'Toxicity Values'!B$4:D$247,3,FALSE)&gt;0, Table6[[#This Row],[ Emission
Rate]]*0.0000143833*360*'Notes (do not make public)'!$F$14*VLOOKUP(Table6[[#This Row],[CAS No.]],'Toxicity Values'!B$4:D$247,3,FALSE)*(1/70)*(1/1000)*(1/1000)*1000000*(365), ""), "")</f>
        <v/>
      </c>
      <c r="F108" s="106" t="str">
        <f>IF(D108&gt;0, IF(VLOOKUP(Table6[[#This Row],[CAS No.]],'Toxicity Values'!B$4:C$247,2,FALSE)&gt; 0, Table6[[#This Row],[ Emission
Rate]]*0.0000143833*360*365*(1/(VLOOKUP(Table6[[#This Row],[CAS No.]],'Toxicity Values'!B$4:C$247,2,FALSE))), ""), "")</f>
        <v/>
      </c>
      <c r="G108" s="95"/>
      <c r="H108" s="72"/>
      <c r="I108" s="32"/>
      <c r="J108" s="72"/>
      <c r="K108" s="72"/>
      <c r="L108" s="72"/>
      <c r="M108" s="34"/>
      <c r="N108" s="34"/>
    </row>
    <row r="109" spans="1:14" s="75" customFormat="1" ht="18">
      <c r="A109" s="93"/>
      <c r="B109" t="s">
        <v>221</v>
      </c>
      <c r="C109" s="3">
        <v>7758192</v>
      </c>
      <c r="D109" s="104"/>
      <c r="E109" s="106" t="str">
        <f>IF(D109&gt;0, IF(VLOOKUP(Table6[[#This Row],[CAS No.]],'Toxicity Values'!B$4:D$247,3,FALSE)&gt;0, Table6[[#This Row],[ Emission
Rate]]*0.0000143833*360*'Notes (do not make public)'!$F$14*VLOOKUP(Table6[[#This Row],[CAS No.]],'Toxicity Values'!B$4:D$247,3,FALSE)*(1/70)*(1/1000)*(1/1000)*1000000*(365), ""), "")</f>
        <v/>
      </c>
      <c r="F109" s="106" t="str">
        <f>IF(D109&gt;0, IF(VLOOKUP(Table6[[#This Row],[CAS No.]],'Toxicity Values'!B$4:C$247,2,FALSE)&gt; 0, Table6[[#This Row],[ Emission
Rate]]*0.0000143833*360*365*(1/(VLOOKUP(Table6[[#This Row],[CAS No.]],'Toxicity Values'!B$4:C$247,2,FALSE))), ""), "")</f>
        <v/>
      </c>
      <c r="G109" s="95"/>
      <c r="H109" s="72"/>
      <c r="I109" s="32"/>
      <c r="J109" s="72"/>
      <c r="K109" s="72"/>
      <c r="L109" s="72"/>
      <c r="M109" s="34"/>
      <c r="N109" s="34"/>
    </row>
    <row r="110" spans="1:14" s="75" customFormat="1" ht="18">
      <c r="A110" s="93"/>
      <c r="B110" t="s">
        <v>222</v>
      </c>
      <c r="C110" s="3">
        <v>108907</v>
      </c>
      <c r="D110" s="104"/>
      <c r="E110" s="106" t="str">
        <f>IF(D110&gt;0, IF(VLOOKUP(Table6[[#This Row],[CAS No.]],'Toxicity Values'!B$4:D$247,3,FALSE)&gt;0, Table6[[#This Row],[ Emission
Rate]]*0.0000143833*360*'Notes (do not make public)'!$F$14*VLOOKUP(Table6[[#This Row],[CAS No.]],'Toxicity Values'!B$4:D$247,3,FALSE)*(1/70)*(1/1000)*(1/1000)*1000000*(365), ""), "")</f>
        <v/>
      </c>
      <c r="F110" s="106" t="str">
        <f>IF(D110&gt;0, IF(VLOOKUP(Table6[[#This Row],[CAS No.]],'Toxicity Values'!B$4:C$247,2,FALSE)&gt; 0, Table6[[#This Row],[ Emission
Rate]]*0.0000143833*360*365*(1/(VLOOKUP(Table6[[#This Row],[CAS No.]],'Toxicity Values'!B$4:C$247,2,FALSE))), ""), "")</f>
        <v/>
      </c>
      <c r="G110" s="95"/>
      <c r="H110" s="72"/>
      <c r="I110" s="32"/>
      <c r="J110" s="72"/>
      <c r="K110" s="72"/>
      <c r="L110" s="72"/>
      <c r="M110" s="34"/>
      <c r="N110" s="34"/>
    </row>
    <row r="111" spans="1:14" s="75" customFormat="1" ht="18">
      <c r="A111" s="93"/>
      <c r="B111" t="s">
        <v>223</v>
      </c>
      <c r="C111" s="3">
        <v>124481</v>
      </c>
      <c r="D111" s="104"/>
      <c r="E111" s="106" t="str">
        <f>IF(D111&gt;0, IF(VLOOKUP(Table6[[#This Row],[CAS No.]],'Toxicity Values'!B$4:D$247,3,FALSE)&gt;0, Table6[[#This Row],[ Emission
Rate]]*0.0000143833*360*'Notes (do not make public)'!$F$14*VLOOKUP(Table6[[#This Row],[CAS No.]],'Toxicity Values'!B$4:D$247,3,FALSE)*(1/70)*(1/1000)*(1/1000)*1000000*(365), ""), "")</f>
        <v/>
      </c>
      <c r="F111" s="106" t="str">
        <f>IF(D111&gt;0, IF(VLOOKUP(Table6[[#This Row],[CAS No.]],'Toxicity Values'!B$4:C$247,2,FALSE)&gt; 0, Table6[[#This Row],[ Emission
Rate]]*0.0000143833*360*365*(1/(VLOOKUP(Table6[[#This Row],[CAS No.]],'Toxicity Values'!B$4:C$247,2,FALSE))), ""), "")</f>
        <v/>
      </c>
      <c r="G111" s="95"/>
      <c r="H111" s="72"/>
      <c r="I111" s="32"/>
      <c r="J111" s="72"/>
      <c r="K111" s="72"/>
      <c r="L111" s="72"/>
      <c r="M111" s="34"/>
      <c r="N111" s="34"/>
    </row>
    <row r="112" spans="1:14" s="75" customFormat="1" ht="18">
      <c r="A112" s="93"/>
      <c r="B112" t="s">
        <v>224</v>
      </c>
      <c r="C112" s="3">
        <v>75003</v>
      </c>
      <c r="D112" s="104"/>
      <c r="E112" s="106" t="str">
        <f>IF(D112&gt;0, IF(VLOOKUP(Table6[[#This Row],[CAS No.]],'Toxicity Values'!B$4:D$247,3,FALSE)&gt;0, Table6[[#This Row],[ Emission
Rate]]*0.0000143833*360*'Notes (do not make public)'!$F$14*VLOOKUP(Table6[[#This Row],[CAS No.]],'Toxicity Values'!B$4:D$247,3,FALSE)*(1/70)*(1/1000)*(1/1000)*1000000*(365), ""), "")</f>
        <v/>
      </c>
      <c r="F112" s="106" t="str">
        <f>IF(D112&gt;0, IF(VLOOKUP(Table6[[#This Row],[CAS No.]],'Toxicity Values'!B$4:C$247,2,FALSE)&gt; 0, Table6[[#This Row],[ Emission
Rate]]*0.0000143833*360*365*(1/(VLOOKUP(Table6[[#This Row],[CAS No.]],'Toxicity Values'!B$4:C$247,2,FALSE))), ""), "")</f>
        <v/>
      </c>
      <c r="G112" s="95"/>
      <c r="H112" s="72"/>
      <c r="I112" s="32"/>
      <c r="J112" s="72"/>
      <c r="K112" s="72"/>
      <c r="L112" s="72"/>
      <c r="M112" s="34"/>
      <c r="N112" s="34"/>
    </row>
    <row r="113" spans="1:14" s="75" customFormat="1" ht="18">
      <c r="A113" s="93"/>
      <c r="B113" t="s">
        <v>225</v>
      </c>
      <c r="C113" s="3">
        <v>67663</v>
      </c>
      <c r="D113" s="104"/>
      <c r="E113" s="106" t="str">
        <f>IF(D113&gt;0, IF(VLOOKUP(Table6[[#This Row],[CAS No.]],'Toxicity Values'!B$4:D$247,3,FALSE)&gt;0, Table6[[#This Row],[ Emission
Rate]]*0.0000143833*360*'Notes (do not make public)'!$F$14*VLOOKUP(Table6[[#This Row],[CAS No.]],'Toxicity Values'!B$4:D$247,3,FALSE)*(1/70)*(1/1000)*(1/1000)*1000000*(365), ""), "")</f>
        <v/>
      </c>
      <c r="F113" s="106" t="str">
        <f>IF(D113&gt;0, IF(VLOOKUP(Table6[[#This Row],[CAS No.]],'Toxicity Values'!B$4:C$247,2,FALSE)&gt; 0, Table6[[#This Row],[ Emission
Rate]]*0.0000143833*360*365*(1/(VLOOKUP(Table6[[#This Row],[CAS No.]],'Toxicity Values'!B$4:C$247,2,FALSE))), ""), "")</f>
        <v/>
      </c>
      <c r="G113" s="95"/>
      <c r="H113" s="72"/>
      <c r="I113" s="32"/>
      <c r="J113" s="72"/>
      <c r="K113" s="72"/>
      <c r="L113" s="72"/>
      <c r="M113" s="34"/>
      <c r="N113" s="34"/>
    </row>
    <row r="114" spans="1:14" s="75" customFormat="1" ht="18">
      <c r="A114" s="93"/>
      <c r="B114" t="s">
        <v>226</v>
      </c>
      <c r="C114" s="3">
        <v>76062</v>
      </c>
      <c r="D114" s="104"/>
      <c r="E114" s="106" t="str">
        <f>IF(D114&gt;0, IF(VLOOKUP(Table6[[#This Row],[CAS No.]],'Toxicity Values'!B$4:D$247,3,FALSE)&gt;0, Table6[[#This Row],[ Emission
Rate]]*0.0000143833*360*'Notes (do not make public)'!$F$14*VLOOKUP(Table6[[#This Row],[CAS No.]],'Toxicity Values'!B$4:D$247,3,FALSE)*(1/70)*(1/1000)*(1/1000)*1000000*(365), ""), "")</f>
        <v/>
      </c>
      <c r="F114" s="106" t="str">
        <f>IF(D114&gt;0, IF(VLOOKUP(Table6[[#This Row],[CAS No.]],'Toxicity Values'!B$4:C$247,2,FALSE)&gt; 0, Table6[[#This Row],[ Emission
Rate]]*0.0000143833*360*365*(1/(VLOOKUP(Table6[[#This Row],[CAS No.]],'Toxicity Values'!B$4:C$247,2,FALSE))), ""), "")</f>
        <v/>
      </c>
      <c r="G114" s="95"/>
      <c r="H114" s="72"/>
      <c r="I114" s="32"/>
      <c r="J114" s="72"/>
      <c r="K114" s="72"/>
      <c r="L114" s="72"/>
      <c r="M114" s="34"/>
      <c r="N114" s="34"/>
    </row>
    <row r="115" spans="1:14" s="75" customFormat="1" ht="18">
      <c r="A115" s="93"/>
      <c r="B115" t="s">
        <v>227</v>
      </c>
      <c r="C115" s="3">
        <v>1333820</v>
      </c>
      <c r="D115" s="104"/>
      <c r="E115" s="106" t="str">
        <f>IF(D115&gt;0, IF(VLOOKUP(Table6[[#This Row],[CAS No.]],'Toxicity Values'!B$4:D$247,3,FALSE)&gt;0, Table6[[#This Row],[ Emission
Rate]]*0.0000143833*360*'Notes (do not make public)'!$F$14*VLOOKUP(Table6[[#This Row],[CAS No.]],'Toxicity Values'!B$4:D$247,3,FALSE)*(1/70)*(1/1000)*(1/1000)*1000000*(365), ""), "")</f>
        <v/>
      </c>
      <c r="F115" s="106" t="str">
        <f>IF(D115&gt;0, IF(VLOOKUP(Table6[[#This Row],[CAS No.]],'Toxicity Values'!B$4:C$247,2,FALSE)&gt; 0, Table6[[#This Row],[ Emission
Rate]]*0.0000143833*360*365*(1/(VLOOKUP(Table6[[#This Row],[CAS No.]],'Toxicity Values'!B$4:C$247,2,FALSE))), ""), "")</f>
        <v/>
      </c>
      <c r="G115" s="95"/>
      <c r="H115" s="72"/>
      <c r="I115" s="32"/>
      <c r="J115" s="72"/>
      <c r="K115" s="72"/>
      <c r="L115" s="72"/>
      <c r="M115" s="34"/>
      <c r="N115" s="34"/>
    </row>
    <row r="116" spans="1:14" s="75" customFormat="1" ht="18">
      <c r="A116" s="93"/>
      <c r="B116" t="s">
        <v>228</v>
      </c>
      <c r="C116" s="3">
        <v>18540299</v>
      </c>
      <c r="D116" s="104"/>
      <c r="E116" s="106" t="str">
        <f>IF(D116&gt;0, IF(VLOOKUP(Table6[[#This Row],[CAS No.]],'Toxicity Values'!B$4:D$247,3,FALSE)&gt;0, Table6[[#This Row],[ Emission
Rate]]*0.0000143833*360*'Notes (do not make public)'!$F$14*VLOOKUP(Table6[[#This Row],[CAS No.]],'Toxicity Values'!B$4:D$247,3,FALSE)*(1/70)*(1/1000)*(1/1000)*1000000*(365), ""), "")</f>
        <v/>
      </c>
      <c r="F116" s="106" t="str">
        <f>IF(D116&gt;0, IF(VLOOKUP(Table6[[#This Row],[CAS No.]],'Toxicity Values'!B$4:C$247,2,FALSE)&gt; 0, Table6[[#This Row],[ Emission
Rate]]*0.0000143833*360*365*(1/(VLOOKUP(Table6[[#This Row],[CAS No.]],'Toxicity Values'!B$4:C$247,2,FALSE))), ""), "")</f>
        <v/>
      </c>
      <c r="G116" s="95"/>
      <c r="H116" s="72"/>
      <c r="I116" s="32"/>
      <c r="J116" s="72"/>
      <c r="K116" s="72"/>
      <c r="L116" s="72"/>
      <c r="M116" s="34"/>
      <c r="N116" s="34"/>
    </row>
    <row r="117" spans="1:14" s="75" customFormat="1" ht="18">
      <c r="A117" s="93"/>
      <c r="B117" t="s">
        <v>229</v>
      </c>
      <c r="C117" s="3">
        <v>10294403</v>
      </c>
      <c r="D117" s="104"/>
      <c r="E117" s="106" t="str">
        <f>IF(D117&gt;0, IF(VLOOKUP(Table6[[#This Row],[CAS No.]],'Toxicity Values'!B$4:D$247,3,FALSE)&gt;0, Table6[[#This Row],[ Emission
Rate]]*0.0000143833*360*'Notes (do not make public)'!$F$14*VLOOKUP(Table6[[#This Row],[CAS No.]],'Toxicity Values'!B$4:D$247,3,FALSE)*(1/70)*(1/1000)*(1/1000)*1000000*(365), ""), "")</f>
        <v/>
      </c>
      <c r="F117" s="106" t="str">
        <f>IF(D117&gt;0, IF(VLOOKUP(Table6[[#This Row],[CAS No.]],'Toxicity Values'!B$4:C$247,2,FALSE)&gt; 0, Table6[[#This Row],[ Emission
Rate]]*0.0000143833*360*365*(1/(VLOOKUP(Table6[[#This Row],[CAS No.]],'Toxicity Values'!B$4:C$247,2,FALSE))), ""), "")</f>
        <v/>
      </c>
      <c r="G117" s="95"/>
      <c r="H117" s="72"/>
      <c r="I117" s="32"/>
      <c r="J117" s="72"/>
      <c r="K117" s="72"/>
      <c r="L117" s="72"/>
      <c r="M117" s="34"/>
      <c r="N117" s="34"/>
    </row>
    <row r="118" spans="1:14" s="75" customFormat="1" ht="18">
      <c r="A118" s="93"/>
      <c r="B118" t="s">
        <v>230</v>
      </c>
      <c r="C118" s="3">
        <v>13765190</v>
      </c>
      <c r="D118" s="104"/>
      <c r="E118" s="106" t="str">
        <f>IF(D118&gt;0, IF(VLOOKUP(Table6[[#This Row],[CAS No.]],'Toxicity Values'!B$4:D$247,3,FALSE)&gt;0, Table6[[#This Row],[ Emission
Rate]]*0.0000143833*360*'Notes (do not make public)'!$F$14*VLOOKUP(Table6[[#This Row],[CAS No.]],'Toxicity Values'!B$4:D$247,3,FALSE)*(1/70)*(1/1000)*(1/1000)*1000000*(365), ""), "")</f>
        <v/>
      </c>
      <c r="F118" s="106" t="str">
        <f>IF(D118&gt;0, IF(VLOOKUP(Table6[[#This Row],[CAS No.]],'Toxicity Values'!B$4:C$247,2,FALSE)&gt; 0, Table6[[#This Row],[ Emission
Rate]]*0.0000143833*360*365*(1/(VLOOKUP(Table6[[#This Row],[CAS No.]],'Toxicity Values'!B$4:C$247,2,FALSE))), ""), "")</f>
        <v/>
      </c>
      <c r="G118" s="95"/>
      <c r="H118" s="72"/>
      <c r="I118" s="32"/>
      <c r="J118" s="72"/>
      <c r="K118" s="72"/>
      <c r="L118" s="72"/>
      <c r="M118" s="34"/>
      <c r="N118" s="34"/>
    </row>
    <row r="119" spans="1:14" s="75" customFormat="1" ht="18">
      <c r="A119" s="93"/>
      <c r="B119" t="s">
        <v>231</v>
      </c>
      <c r="C119" s="3">
        <v>7758976</v>
      </c>
      <c r="D119" s="104"/>
      <c r="E119" s="106" t="str">
        <f>IF(D119&gt;0, IF(VLOOKUP(Table6[[#This Row],[CAS No.]],'Toxicity Values'!B$4:D$247,3,FALSE)&gt;0, Table6[[#This Row],[ Emission
Rate]]*0.0000143833*360*'Notes (do not make public)'!$F$14*VLOOKUP(Table6[[#This Row],[CAS No.]],'Toxicity Values'!B$4:D$247,3,FALSE)*(1/70)*(1/1000)*(1/1000)*1000000*(365), ""), "")</f>
        <v/>
      </c>
      <c r="F119" s="106" t="str">
        <f>IF(D119&gt;0, IF(VLOOKUP(Table6[[#This Row],[CAS No.]],'Toxicity Values'!B$4:C$247,2,FALSE)&gt; 0, Table6[[#This Row],[ Emission
Rate]]*0.0000143833*360*365*(1/(VLOOKUP(Table6[[#This Row],[CAS No.]],'Toxicity Values'!B$4:C$247,2,FALSE))), ""), "")</f>
        <v/>
      </c>
      <c r="G119" s="95"/>
      <c r="H119" s="72"/>
      <c r="I119" s="32"/>
      <c r="J119" s="72"/>
      <c r="K119" s="72"/>
      <c r="L119" s="72"/>
      <c r="M119" s="34"/>
      <c r="N119" s="34"/>
    </row>
    <row r="120" spans="1:14" s="75" customFormat="1" ht="18">
      <c r="A120" s="93"/>
      <c r="B120" t="s">
        <v>232</v>
      </c>
      <c r="C120" s="3">
        <v>10588019</v>
      </c>
      <c r="D120" s="104"/>
      <c r="E120" s="106" t="str">
        <f>IF(D120&gt;0, IF(VLOOKUP(Table6[[#This Row],[CAS No.]],'Toxicity Values'!B$4:D$247,3,FALSE)&gt;0, Table6[[#This Row],[ Emission
Rate]]*0.0000143833*360*'Notes (do not make public)'!$F$14*VLOOKUP(Table6[[#This Row],[CAS No.]],'Toxicity Values'!B$4:D$247,3,FALSE)*(1/70)*(1/1000)*(1/1000)*1000000*(365), ""), "")</f>
        <v/>
      </c>
      <c r="F120" s="106" t="str">
        <f>IF(D120&gt;0, IF(VLOOKUP(Table6[[#This Row],[CAS No.]],'Toxicity Values'!B$4:C$247,2,FALSE)&gt; 0, Table6[[#This Row],[ Emission
Rate]]*0.0000143833*360*365*(1/(VLOOKUP(Table6[[#This Row],[CAS No.]],'Toxicity Values'!B$4:C$247,2,FALSE))), ""), "")</f>
        <v/>
      </c>
      <c r="G120" s="95"/>
      <c r="H120" s="72"/>
      <c r="I120" s="32"/>
      <c r="J120" s="72"/>
      <c r="K120" s="72"/>
      <c r="L120" s="72"/>
      <c r="M120" s="34"/>
      <c r="N120" s="34"/>
    </row>
    <row r="121" spans="1:14" s="75" customFormat="1" ht="18">
      <c r="A121" s="93"/>
      <c r="B121" t="s">
        <v>233</v>
      </c>
      <c r="C121" s="3" t="s">
        <v>234</v>
      </c>
      <c r="D121" s="104"/>
      <c r="E121" s="106" t="str">
        <f>IF(D121&gt;0, IF(VLOOKUP(Table6[[#This Row],[CAS No.]],'Toxicity Values'!B$4:D$247,3,FALSE)&gt;0, Table6[[#This Row],[ Emission
Rate]]*0.0000143833*360*'Notes (do not make public)'!$F$14*VLOOKUP(Table6[[#This Row],[CAS No.]],'Toxicity Values'!B$4:D$247,3,FALSE)*(1/70)*(1/1000)*(1/1000)*1000000*(365), ""), "")</f>
        <v/>
      </c>
      <c r="F121" s="106" t="str">
        <f>IF(D121&gt;0, IF(VLOOKUP(Table6[[#This Row],[CAS No.]],'Toxicity Values'!B$4:C$247,2,FALSE)&gt; 0, Table6[[#This Row],[ Emission
Rate]]*0.0000143833*360*365*(1/(VLOOKUP(Table6[[#This Row],[CAS No.]],'Toxicity Values'!B$4:C$247,2,FALSE))), ""), "")</f>
        <v/>
      </c>
      <c r="G121" s="95"/>
      <c r="H121" s="72"/>
      <c r="I121" s="32"/>
      <c r="J121" s="72"/>
      <c r="K121" s="72"/>
      <c r="L121" s="72"/>
      <c r="M121" s="34"/>
      <c r="N121" s="34"/>
    </row>
    <row r="122" spans="1:14" s="75" customFormat="1" ht="18">
      <c r="A122" s="93"/>
      <c r="B122" s="124" t="s">
        <v>235</v>
      </c>
      <c r="C122" s="125">
        <v>13530659</v>
      </c>
      <c r="D122" s="104"/>
      <c r="E122" s="106" t="str">
        <f>IF(D122&gt;0, IF(VLOOKUP(Table6[[#This Row],[CAS No.]],'Toxicity Values'!B$4:D$247,3,FALSE)&gt;0, Table6[[#This Row],[ Emission
Rate]]*0.0000143833*360*'Notes (do not make public)'!$F$14*VLOOKUP(Table6[[#This Row],[CAS No.]],'Toxicity Values'!B$4:D$247,3,FALSE)*(1/70)*(1/1000)*(1/1000)*1000000*(365), ""), "")</f>
        <v/>
      </c>
      <c r="F122" s="106" t="str">
        <f>IF(D122&gt;0, IF(VLOOKUP(Table6[[#This Row],[CAS No.]],'Toxicity Values'!B$4:C$247,2,FALSE)&gt; 0, Table6[[#This Row],[ Emission
Rate]]*0.0000143833*360*365*(1/(VLOOKUP(Table6[[#This Row],[CAS No.]],'Toxicity Values'!B$4:C$247,2,FALSE))), ""), "")</f>
        <v/>
      </c>
      <c r="G122" s="95"/>
      <c r="H122" s="72"/>
      <c r="I122" s="32"/>
      <c r="J122" s="72"/>
      <c r="K122" s="72"/>
      <c r="L122" s="72"/>
      <c r="M122" s="34"/>
      <c r="N122" s="34"/>
    </row>
    <row r="123" spans="1:14" s="75" customFormat="1" ht="18">
      <c r="A123" s="93"/>
      <c r="B123" t="s">
        <v>236</v>
      </c>
      <c r="C123" s="3">
        <v>1333820</v>
      </c>
      <c r="D123" s="104"/>
      <c r="E123" s="106" t="str">
        <f>IF(D123&gt;0, IF(VLOOKUP(Table6[[#This Row],[CAS No.]],'Toxicity Values'!B$4:D$247,3,FALSE)&gt;0, Table6[[#This Row],[ Emission
Rate]]*0.0000143833*360*'Notes (do not make public)'!$F$14*VLOOKUP(Table6[[#This Row],[CAS No.]],'Toxicity Values'!B$4:D$247,3,FALSE)*(1/70)*(1/1000)*(1/1000)*1000000*(365), ""), "")</f>
        <v/>
      </c>
      <c r="F123" s="106" t="str">
        <f>IF(D123&gt;0, IF(VLOOKUP(Table6[[#This Row],[CAS No.]],'Toxicity Values'!B$4:C$247,2,FALSE)&gt; 0, Table6[[#This Row],[ Emission
Rate]]*0.0000143833*360*365*(1/(VLOOKUP(Table6[[#This Row],[CAS No.]],'Toxicity Values'!B$4:C$247,2,FALSE))), ""), "")</f>
        <v/>
      </c>
      <c r="G123" s="95"/>
      <c r="H123" s="72"/>
      <c r="I123" s="32"/>
      <c r="J123" s="72"/>
      <c r="K123" s="72"/>
      <c r="L123" s="72"/>
      <c r="M123" s="34"/>
      <c r="N123" s="34"/>
    </row>
    <row r="124" spans="1:14" s="75" customFormat="1" ht="18">
      <c r="A124" s="93"/>
      <c r="B124" t="s">
        <v>237</v>
      </c>
      <c r="C124" s="3">
        <v>218019</v>
      </c>
      <c r="D124" s="104"/>
      <c r="E124" s="106" t="str">
        <f>IF(D124&gt;0, IF(VLOOKUP(Table6[[#This Row],[CAS No.]],'Toxicity Values'!B$4:D$247,3,FALSE)&gt;0, Table6[[#This Row],[ Emission
Rate]]*0.0000143833*360*'Notes (do not make public)'!$F$14*VLOOKUP(Table6[[#This Row],[CAS No.]],'Toxicity Values'!B$4:D$247,3,FALSE)*(1/70)*(1/1000)*(1/1000)*1000000*(365), ""), "")</f>
        <v/>
      </c>
      <c r="F124" s="106" t="str">
        <f>IF(D124&gt;0, IF(VLOOKUP(Table6[[#This Row],[CAS No.]],'Toxicity Values'!B$4:C$247,2,FALSE)&gt; 0, Table6[[#This Row],[ Emission
Rate]]*0.0000143833*360*365*(1/(VLOOKUP(Table6[[#This Row],[CAS No.]],'Toxicity Values'!B$4:C$247,2,FALSE))), ""), "")</f>
        <v/>
      </c>
      <c r="G124" s="95"/>
      <c r="H124" s="72"/>
      <c r="I124" s="32"/>
      <c r="J124" s="72"/>
      <c r="K124" s="72"/>
      <c r="L124" s="72"/>
      <c r="M124" s="34"/>
      <c r="N124" s="34"/>
    </row>
    <row r="125" spans="1:14" s="75" customFormat="1" ht="18">
      <c r="A125" s="93"/>
      <c r="B125" s="124" t="s">
        <v>238</v>
      </c>
      <c r="C125" s="125">
        <v>7440484</v>
      </c>
      <c r="D125" s="104"/>
      <c r="E125" s="106" t="str">
        <f>IF(D125&gt;0, IF(VLOOKUP(Table6[[#This Row],[CAS No.]],'Toxicity Values'!B$4:D$247,3,FALSE)&gt;0, Table6[[#This Row],[ Emission
Rate]]*0.0000143833*360*'Notes (do not make public)'!$F$14*VLOOKUP(Table6[[#This Row],[CAS No.]],'Toxicity Values'!B$4:D$247,3,FALSE)*(1/70)*(1/1000)*(1/1000)*1000000*(365), ""), "")</f>
        <v/>
      </c>
      <c r="F125" s="106" t="str">
        <f>IF(D125&gt;0, IF(VLOOKUP(Table6[[#This Row],[CAS No.]],'Toxicity Values'!B$4:C$247,2,FALSE)&gt; 0, Table6[[#This Row],[ Emission
Rate]]*0.0000143833*360*365*(1/(VLOOKUP(Table6[[#This Row],[CAS No.]],'Toxicity Values'!B$4:C$247,2,FALSE))), ""), "")</f>
        <v/>
      </c>
      <c r="G125" s="95"/>
      <c r="H125" s="72"/>
      <c r="I125" s="32"/>
      <c r="J125" s="72"/>
      <c r="K125" s="72"/>
      <c r="L125" s="72"/>
      <c r="M125" s="34"/>
      <c r="N125" s="34"/>
    </row>
    <row r="126" spans="1:14" s="75" customFormat="1" ht="18">
      <c r="A126" s="93"/>
      <c r="B126" t="s">
        <v>239</v>
      </c>
      <c r="C126" s="3">
        <v>7440508</v>
      </c>
      <c r="D126" s="104"/>
      <c r="E126" s="106" t="str">
        <f>IF(D126&gt;0, IF(VLOOKUP(Table6[[#This Row],[CAS No.]],'Toxicity Values'!B$4:D$247,3,FALSE)&gt;0, Table6[[#This Row],[ Emission
Rate]]*0.0000143833*360*'Notes (do not make public)'!$F$14*VLOOKUP(Table6[[#This Row],[CAS No.]],'Toxicity Values'!B$4:D$247,3,FALSE)*(1/70)*(1/1000)*(1/1000)*1000000*(365), ""), "")</f>
        <v/>
      </c>
      <c r="F126" s="106" t="str">
        <f>IF(D126&gt;0, IF(VLOOKUP(Table6[[#This Row],[CAS No.]],'Toxicity Values'!B$4:C$247,2,FALSE)&gt; 0, Table6[[#This Row],[ Emission
Rate]]*0.0000143833*360*365*(1/(VLOOKUP(Table6[[#This Row],[CAS No.]],'Toxicity Values'!B$4:C$247,2,FALSE))), ""), "")</f>
        <v/>
      </c>
      <c r="G126" s="95"/>
      <c r="H126" s="72"/>
      <c r="I126" s="32"/>
      <c r="J126" s="72"/>
      <c r="K126" s="72"/>
      <c r="L126" s="72"/>
      <c r="M126" s="34"/>
      <c r="N126" s="34"/>
    </row>
    <row r="127" spans="1:14" s="75" customFormat="1" ht="18">
      <c r="A127" s="93"/>
      <c r="B127" t="s">
        <v>240</v>
      </c>
      <c r="C127" s="3">
        <v>7440508</v>
      </c>
      <c r="D127" s="104"/>
      <c r="E127" s="106" t="str">
        <f>IF(D127&gt;0, IF(VLOOKUP(Table6[[#This Row],[CAS No.]],'Toxicity Values'!B$4:D$247,3,FALSE)&gt;0, Table6[[#This Row],[ Emission
Rate]]*0.0000143833*360*'Notes (do not make public)'!$F$14*VLOOKUP(Table6[[#This Row],[CAS No.]],'Toxicity Values'!B$4:D$247,3,FALSE)*(1/70)*(1/1000)*(1/1000)*1000000*(365), ""), "")</f>
        <v/>
      </c>
      <c r="F127" s="106" t="str">
        <f>IF(D127&gt;0, IF(VLOOKUP(Table6[[#This Row],[CAS No.]],'Toxicity Values'!B$4:C$247,2,FALSE)&gt; 0, Table6[[#This Row],[ Emission
Rate]]*0.0000143833*360*365*(1/(VLOOKUP(Table6[[#This Row],[CAS No.]],'Toxicity Values'!B$4:C$247,2,FALSE))), ""), "")</f>
        <v/>
      </c>
      <c r="G127" s="95"/>
      <c r="H127" s="72"/>
      <c r="I127" s="32"/>
      <c r="J127" s="72"/>
      <c r="K127" s="72"/>
      <c r="L127" s="72"/>
      <c r="M127" s="34"/>
      <c r="N127" s="34"/>
    </row>
    <row r="128" spans="1:14" s="75" customFormat="1" ht="18">
      <c r="A128" s="93"/>
      <c r="B128" t="s">
        <v>241</v>
      </c>
      <c r="C128" s="3">
        <v>1319773</v>
      </c>
      <c r="D128" s="104"/>
      <c r="E128" s="106" t="str">
        <f>IF(D128&gt;0, IF(VLOOKUP(Table6[[#This Row],[CAS No.]],'Toxicity Values'!B$4:D$247,3,FALSE)&gt;0, Table6[[#This Row],[ Emission
Rate]]*0.0000143833*360*'Notes (do not make public)'!$F$14*VLOOKUP(Table6[[#This Row],[CAS No.]],'Toxicity Values'!B$4:D$247,3,FALSE)*(1/70)*(1/1000)*(1/1000)*1000000*(365), ""), "")</f>
        <v/>
      </c>
      <c r="F128" s="106" t="str">
        <f>IF(D128&gt;0, IF(VLOOKUP(Table6[[#This Row],[CAS No.]],'Toxicity Values'!B$4:C$247,2,FALSE)&gt; 0, Table6[[#This Row],[ Emission
Rate]]*0.0000143833*360*365*(1/(VLOOKUP(Table6[[#This Row],[CAS No.]],'Toxicity Values'!B$4:C$247,2,FALSE))), ""), "")</f>
        <v/>
      </c>
      <c r="G128" s="95"/>
      <c r="H128" s="72"/>
      <c r="I128" s="32"/>
      <c r="J128" s="72"/>
      <c r="K128" s="72"/>
      <c r="L128" s="72"/>
      <c r="M128" s="34"/>
      <c r="N128" s="34"/>
    </row>
    <row r="129" spans="1:14" s="75" customFormat="1" ht="18">
      <c r="A129" s="93"/>
      <c r="B129" t="s">
        <v>242</v>
      </c>
      <c r="C129" s="3">
        <v>135206</v>
      </c>
      <c r="D129" s="104"/>
      <c r="E129" s="106" t="str">
        <f>IF(D129&gt;0, IF(VLOOKUP(Table6[[#This Row],[CAS No.]],'Toxicity Values'!B$4:D$247,3,FALSE)&gt;0, Table6[[#This Row],[ Emission
Rate]]*0.0000143833*360*'Notes (do not make public)'!$F$14*VLOOKUP(Table6[[#This Row],[CAS No.]],'Toxicity Values'!B$4:D$247,3,FALSE)*(1/70)*(1/1000)*(1/1000)*1000000*(365), ""), "")</f>
        <v/>
      </c>
      <c r="F129" s="106" t="str">
        <f>IF(D129&gt;0, IF(VLOOKUP(Table6[[#This Row],[CAS No.]],'Toxicity Values'!B$4:C$247,2,FALSE)&gt; 0, Table6[[#This Row],[ Emission
Rate]]*0.0000143833*360*365*(1/(VLOOKUP(Table6[[#This Row],[CAS No.]],'Toxicity Values'!B$4:C$247,2,FALSE))), ""), "")</f>
        <v/>
      </c>
      <c r="G129" s="95"/>
      <c r="H129" s="72"/>
      <c r="I129" s="32"/>
      <c r="J129" s="72"/>
      <c r="K129" s="72"/>
      <c r="L129" s="72"/>
      <c r="M129" s="34"/>
      <c r="N129" s="34"/>
    </row>
    <row r="130" spans="1:14" s="75" customFormat="1" ht="18">
      <c r="A130" s="93"/>
      <c r="B130" t="s">
        <v>243</v>
      </c>
      <c r="C130" s="3">
        <v>57125</v>
      </c>
      <c r="D130" s="104"/>
      <c r="E130" s="106" t="str">
        <f>IF(D130&gt;0, IF(VLOOKUP(Table6[[#This Row],[CAS No.]],'Toxicity Values'!B$4:D$247,3,FALSE)&gt;0, Table6[[#This Row],[ Emission
Rate]]*0.0000143833*360*'Notes (do not make public)'!$F$14*VLOOKUP(Table6[[#This Row],[CAS No.]],'Toxicity Values'!B$4:D$247,3,FALSE)*(1/70)*(1/1000)*(1/1000)*1000000*(365), ""), "")</f>
        <v/>
      </c>
      <c r="F130" s="106" t="str">
        <f>IF(D130&gt;0, IF(VLOOKUP(Table6[[#This Row],[CAS No.]],'Toxicity Values'!B$4:C$247,2,FALSE)&gt; 0, Table6[[#This Row],[ Emission
Rate]]*0.0000143833*360*365*(1/(VLOOKUP(Table6[[#This Row],[CAS No.]],'Toxicity Values'!B$4:C$247,2,FALSE))), ""), "")</f>
        <v/>
      </c>
      <c r="G130" s="95"/>
      <c r="H130" s="72"/>
      <c r="I130" s="32"/>
      <c r="J130" s="72"/>
      <c r="K130" s="72"/>
      <c r="L130" s="72"/>
      <c r="M130" s="34"/>
      <c r="N130" s="34"/>
    </row>
    <row r="131" spans="1:14" s="75" customFormat="1" ht="18">
      <c r="A131" s="93"/>
      <c r="B131" t="s">
        <v>244</v>
      </c>
      <c r="C131" s="3">
        <v>117817</v>
      </c>
      <c r="D131" s="104"/>
      <c r="E131" s="106" t="str">
        <f>IF(D131&gt;0, IF(VLOOKUP(Table6[[#This Row],[CAS No.]],'Toxicity Values'!B$4:D$247,3,FALSE)&gt;0, Table6[[#This Row],[ Emission
Rate]]*0.0000143833*360*'Notes (do not make public)'!$F$14*VLOOKUP(Table6[[#This Row],[CAS No.]],'Toxicity Values'!B$4:D$247,3,FALSE)*(1/70)*(1/1000)*(1/1000)*1000000*(365), ""), "")</f>
        <v/>
      </c>
      <c r="F131" s="106" t="str">
        <f>IF(D131&gt;0, IF(VLOOKUP(Table6[[#This Row],[CAS No.]],'Toxicity Values'!B$4:C$247,2,FALSE)&gt; 0, Table6[[#This Row],[ Emission
Rate]]*0.0000143833*360*365*(1/(VLOOKUP(Table6[[#This Row],[CAS No.]],'Toxicity Values'!B$4:C$247,2,FALSE))), ""), "")</f>
        <v/>
      </c>
      <c r="G131" s="95"/>
      <c r="H131" s="72"/>
      <c r="I131" s="32"/>
      <c r="J131" s="72"/>
      <c r="K131" s="72"/>
      <c r="L131" s="72"/>
      <c r="M131" s="34"/>
      <c r="N131" s="34"/>
    </row>
    <row r="132" spans="1:14" s="75" customFormat="1" ht="18">
      <c r="A132" s="93"/>
      <c r="B132" t="s">
        <v>245</v>
      </c>
      <c r="C132" s="3">
        <v>226368</v>
      </c>
      <c r="D132" s="104"/>
      <c r="E132" s="106" t="str">
        <f>IF(D132&gt;0, IF(VLOOKUP(Table6[[#This Row],[CAS No.]],'Toxicity Values'!B$4:D$247,3,FALSE)&gt;0, Table6[[#This Row],[ Emission
Rate]]*0.0000143833*360*'Notes (do not make public)'!$F$14*VLOOKUP(Table6[[#This Row],[CAS No.]],'Toxicity Values'!B$4:D$247,3,FALSE)*(1/70)*(1/1000)*(1/1000)*1000000*(365), ""), "")</f>
        <v/>
      </c>
      <c r="F132" s="106" t="str">
        <f>IF(D132&gt;0, IF(VLOOKUP(Table6[[#This Row],[CAS No.]],'Toxicity Values'!B$4:C$247,2,FALSE)&gt; 0, Table6[[#This Row],[ Emission
Rate]]*0.0000143833*360*365*(1/(VLOOKUP(Table6[[#This Row],[CAS No.]],'Toxicity Values'!B$4:C$247,2,FALSE))), ""), "")</f>
        <v/>
      </c>
      <c r="G132" s="95"/>
      <c r="H132" s="72"/>
      <c r="I132" s="32"/>
      <c r="J132" s="72"/>
      <c r="K132" s="72"/>
      <c r="L132" s="72"/>
      <c r="M132" s="34"/>
      <c r="N132" s="34"/>
    </row>
    <row r="133" spans="1:14" s="75" customFormat="1" ht="18">
      <c r="A133" s="93"/>
      <c r="B133" t="s">
        <v>246</v>
      </c>
      <c r="C133" s="3">
        <v>53703</v>
      </c>
      <c r="D133" s="104"/>
      <c r="E133" s="106" t="str">
        <f>IF(D133&gt;0, IF(VLOOKUP(Table6[[#This Row],[CAS No.]],'Toxicity Values'!B$4:D$247,3,FALSE)&gt;0, Table6[[#This Row],[ Emission
Rate]]*0.0000143833*360*'Notes (do not make public)'!$F$14*VLOOKUP(Table6[[#This Row],[CAS No.]],'Toxicity Values'!B$4:D$247,3,FALSE)*(1/70)*(1/1000)*(1/1000)*1000000*(365), ""), "")</f>
        <v/>
      </c>
      <c r="F133" s="106" t="str">
        <f>IF(D133&gt;0, IF(VLOOKUP(Table6[[#This Row],[CAS No.]],'Toxicity Values'!B$4:C$247,2,FALSE)&gt; 0, Table6[[#This Row],[ Emission
Rate]]*0.0000143833*360*365*(1/(VLOOKUP(Table6[[#This Row],[CAS No.]],'Toxicity Values'!B$4:C$247,2,FALSE))), ""), "")</f>
        <v/>
      </c>
      <c r="G133" s="95"/>
      <c r="H133" s="72"/>
      <c r="I133" s="32"/>
      <c r="J133" s="72"/>
      <c r="K133" s="72"/>
      <c r="L133" s="72"/>
      <c r="M133" s="34"/>
      <c r="N133" s="34"/>
    </row>
    <row r="134" spans="1:14" s="75" customFormat="1" ht="18">
      <c r="A134" s="93"/>
      <c r="B134" t="s">
        <v>247</v>
      </c>
      <c r="C134" s="3">
        <v>224420</v>
      </c>
      <c r="D134" s="104"/>
      <c r="E134" s="106" t="str">
        <f>IF(D134&gt;0, IF(VLOOKUP(Table6[[#This Row],[CAS No.]],'Toxicity Values'!B$4:D$247,3,FALSE)&gt;0, Table6[[#This Row],[ Emission
Rate]]*0.0000143833*360*'Notes (do not make public)'!$F$14*VLOOKUP(Table6[[#This Row],[CAS No.]],'Toxicity Values'!B$4:D$247,3,FALSE)*(1/70)*(1/1000)*(1/1000)*1000000*(365), ""), "")</f>
        <v/>
      </c>
      <c r="F134" s="106" t="str">
        <f>IF(D134&gt;0, IF(VLOOKUP(Table6[[#This Row],[CAS No.]],'Toxicity Values'!B$4:C$247,2,FALSE)&gt; 0, Table6[[#This Row],[ Emission
Rate]]*0.0000143833*360*365*(1/(VLOOKUP(Table6[[#This Row],[CAS No.]],'Toxicity Values'!B$4:C$247,2,FALSE))), ""), "")</f>
        <v/>
      </c>
      <c r="G134" s="95"/>
      <c r="H134" s="72"/>
      <c r="I134" s="32"/>
      <c r="J134" s="72"/>
      <c r="K134" s="72"/>
      <c r="L134" s="72"/>
      <c r="M134" s="34"/>
      <c r="N134" s="34"/>
    </row>
    <row r="135" spans="1:14" s="75" customFormat="1" ht="18">
      <c r="A135" s="93"/>
      <c r="B135" t="s">
        <v>248</v>
      </c>
      <c r="C135" s="3">
        <v>192654</v>
      </c>
      <c r="D135" s="104"/>
      <c r="E135" s="106" t="str">
        <f>IF(D135&gt;0, IF(VLOOKUP(Table6[[#This Row],[CAS No.]],'Toxicity Values'!B$4:D$247,3,FALSE)&gt;0, Table6[[#This Row],[ Emission
Rate]]*0.0000143833*360*'Notes (do not make public)'!$F$14*VLOOKUP(Table6[[#This Row],[CAS No.]],'Toxicity Values'!B$4:D$247,3,FALSE)*(1/70)*(1/1000)*(1/1000)*1000000*(365), ""), "")</f>
        <v/>
      </c>
      <c r="F135" s="106" t="str">
        <f>IF(D135&gt;0, IF(VLOOKUP(Table6[[#This Row],[CAS No.]],'Toxicity Values'!B$4:C$247,2,FALSE)&gt; 0, Table6[[#This Row],[ Emission
Rate]]*0.0000143833*360*365*(1/(VLOOKUP(Table6[[#This Row],[CAS No.]],'Toxicity Values'!B$4:C$247,2,FALSE))), ""), "")</f>
        <v/>
      </c>
      <c r="G135" s="95"/>
      <c r="H135" s="72"/>
      <c r="I135" s="32"/>
      <c r="J135" s="72"/>
      <c r="K135" s="72"/>
      <c r="L135" s="72"/>
      <c r="M135" s="34"/>
      <c r="N135" s="34"/>
    </row>
    <row r="136" spans="1:14" s="75" customFormat="1" ht="18">
      <c r="A136" s="93"/>
      <c r="B136" t="s">
        <v>249</v>
      </c>
      <c r="C136" s="3">
        <v>189640</v>
      </c>
      <c r="D136" s="104"/>
      <c r="E136" s="106" t="str">
        <f>IF(D136&gt;0, IF(VLOOKUP(Table6[[#This Row],[CAS No.]],'Toxicity Values'!B$4:D$247,3,FALSE)&gt;0, Table6[[#This Row],[ Emission
Rate]]*0.0000143833*360*'Notes (do not make public)'!$F$14*VLOOKUP(Table6[[#This Row],[CAS No.]],'Toxicity Values'!B$4:D$247,3,FALSE)*(1/70)*(1/1000)*(1/1000)*1000000*(365), ""), "")</f>
        <v/>
      </c>
      <c r="F136" s="106" t="str">
        <f>IF(D136&gt;0, IF(VLOOKUP(Table6[[#This Row],[CAS No.]],'Toxicity Values'!B$4:C$247,2,FALSE)&gt; 0, Table6[[#This Row],[ Emission
Rate]]*0.0000143833*360*365*(1/(VLOOKUP(Table6[[#This Row],[CAS No.]],'Toxicity Values'!B$4:C$247,2,FALSE))), ""), "")</f>
        <v/>
      </c>
      <c r="G136" s="95"/>
      <c r="H136" s="72"/>
      <c r="I136" s="32"/>
      <c r="J136" s="72"/>
      <c r="K136" s="72"/>
      <c r="L136" s="72"/>
      <c r="M136" s="34"/>
      <c r="N136" s="34"/>
    </row>
    <row r="137" spans="1:14" s="75" customFormat="1" ht="18">
      <c r="A137" s="93"/>
      <c r="B137" t="s">
        <v>250</v>
      </c>
      <c r="C137" s="3">
        <v>189559</v>
      </c>
      <c r="D137" s="104"/>
      <c r="E137" s="106" t="str">
        <f>IF(D137&gt;0, IF(VLOOKUP(Table6[[#This Row],[CAS No.]],'Toxicity Values'!B$4:D$247,3,FALSE)&gt;0, Table6[[#This Row],[ Emission
Rate]]*0.0000143833*360*'Notes (do not make public)'!$F$14*VLOOKUP(Table6[[#This Row],[CAS No.]],'Toxicity Values'!B$4:D$247,3,FALSE)*(1/70)*(1/1000)*(1/1000)*1000000*(365), ""), "")</f>
        <v/>
      </c>
      <c r="F137" s="106" t="str">
        <f>IF(D137&gt;0, IF(VLOOKUP(Table6[[#This Row],[CAS No.]],'Toxicity Values'!B$4:C$247,2,FALSE)&gt; 0, Table6[[#This Row],[ Emission
Rate]]*0.0000143833*360*365*(1/(VLOOKUP(Table6[[#This Row],[CAS No.]],'Toxicity Values'!B$4:C$247,2,FALSE))), ""), "")</f>
        <v/>
      </c>
      <c r="G137" s="95"/>
      <c r="H137" s="72"/>
      <c r="I137" s="32"/>
      <c r="J137" s="72"/>
      <c r="K137" s="72"/>
      <c r="L137" s="72"/>
      <c r="M137" s="34"/>
      <c r="N137" s="34"/>
    </row>
    <row r="138" spans="1:14" s="75" customFormat="1" ht="18">
      <c r="A138" s="93"/>
      <c r="B138" t="s">
        <v>251</v>
      </c>
      <c r="C138" s="3">
        <v>191300</v>
      </c>
      <c r="D138" s="104"/>
      <c r="E138" s="106" t="str">
        <f>IF(D138&gt;0, IF(VLOOKUP(Table6[[#This Row],[CAS No.]],'Toxicity Values'!B$4:D$247,3,FALSE)&gt;0, Table6[[#This Row],[ Emission
Rate]]*0.0000143833*360*'Notes (do not make public)'!$F$14*VLOOKUP(Table6[[#This Row],[CAS No.]],'Toxicity Values'!B$4:D$247,3,FALSE)*(1/70)*(1/1000)*(1/1000)*1000000*(365), ""), "")</f>
        <v/>
      </c>
      <c r="F138" s="106" t="str">
        <f>IF(D138&gt;0, IF(VLOOKUP(Table6[[#This Row],[CAS No.]],'Toxicity Values'!B$4:C$247,2,FALSE)&gt; 0, Table6[[#This Row],[ Emission
Rate]]*0.0000143833*360*365*(1/(VLOOKUP(Table6[[#This Row],[CAS No.]],'Toxicity Values'!B$4:C$247,2,FALSE))), ""), "")</f>
        <v/>
      </c>
      <c r="G138" s="95"/>
      <c r="H138" s="72"/>
      <c r="I138" s="32"/>
      <c r="J138" s="72"/>
      <c r="K138" s="72"/>
      <c r="L138" s="72"/>
      <c r="M138" s="34"/>
      <c r="N138" s="34"/>
    </row>
    <row r="139" spans="1:14" s="75" customFormat="1" ht="18">
      <c r="A139" s="93"/>
      <c r="B139" t="s">
        <v>252</v>
      </c>
      <c r="C139" s="3">
        <v>85105</v>
      </c>
      <c r="D139" s="104">
        <v>4.0000000000000001E-3</v>
      </c>
      <c r="E139" s="106">
        <f>IF(D139&gt;0, IF(VLOOKUP(Table6[[#This Row],[CAS No.]],'Toxicity Values'!B$4:D$247,3,FALSE)&gt;0, Table6[[#This Row],[ Emission
Rate]]*0.0000143833*360*'Notes (do not make public)'!$F$14*VLOOKUP(Table6[[#This Row],[CAS No.]],'Toxicity Values'!B$4:D$247,3,FALSE)*(1/70)*(1/1000)*(1/1000)*1000000*(365), ""), "")</f>
        <v>5.6267447507251189</v>
      </c>
      <c r="F139" s="106">
        <f>IF(D139&gt;0, IF(VLOOKUP(Table6[[#This Row],[CAS No.]],'Toxicity Values'!B$4:C$247,2,FALSE)&gt; 0, Table6[[#This Row],[ Emission
Rate]]*0.0000143833*360*365*(1/(VLOOKUP(Table6[[#This Row],[CAS No.]],'Toxicity Values'!B$4:C$247,2,FALSE))), ""), "")</f>
        <v>1.5119724960000001E-3</v>
      </c>
      <c r="G139" s="95"/>
      <c r="H139" s="72"/>
      <c r="I139" s="32"/>
      <c r="J139" s="72"/>
      <c r="K139" s="72"/>
      <c r="L139" s="72"/>
      <c r="M139" s="34"/>
      <c r="N139" s="34"/>
    </row>
    <row r="140" spans="1:14" s="75" customFormat="1" ht="18">
      <c r="A140" s="93"/>
      <c r="B140" t="s">
        <v>253</v>
      </c>
      <c r="C140" s="3">
        <v>111422</v>
      </c>
      <c r="D140" s="104"/>
      <c r="E140" s="106" t="str">
        <f>IF(D140&gt;0, IF(VLOOKUP(Table6[[#This Row],[CAS No.]],'Toxicity Values'!B$4:D$247,3,FALSE)&gt;0, Table6[[#This Row],[ Emission
Rate]]*0.0000143833*360*'Notes (do not make public)'!$F$14*VLOOKUP(Table6[[#This Row],[CAS No.]],'Toxicity Values'!B$4:D$247,3,FALSE)*(1/70)*(1/1000)*(1/1000)*1000000*(365), ""), "")</f>
        <v/>
      </c>
      <c r="F140" s="106" t="str">
        <f>IF(D140&gt;0, IF(VLOOKUP(Table6[[#This Row],[CAS No.]],'Toxicity Values'!B$4:C$247,2,FALSE)&gt; 0, Table6[[#This Row],[ Emission
Rate]]*0.0000143833*360*365*(1/(VLOOKUP(Table6[[#This Row],[CAS No.]],'Toxicity Values'!B$4:C$247,2,FALSE))), ""), "")</f>
        <v/>
      </c>
      <c r="G140" s="95"/>
      <c r="H140" s="72"/>
      <c r="I140" s="32"/>
      <c r="J140" s="72"/>
      <c r="K140" s="72"/>
      <c r="L140" s="72"/>
      <c r="M140" s="34"/>
      <c r="N140" s="34"/>
    </row>
    <row r="141" spans="1:14" s="75" customFormat="1" ht="18">
      <c r="A141" s="93"/>
      <c r="B141" t="s">
        <v>254</v>
      </c>
      <c r="C141" s="3">
        <v>68122</v>
      </c>
      <c r="D141" s="104"/>
      <c r="E141" s="106" t="str">
        <f>IF(D141&gt;0, IF(VLOOKUP(Table6[[#This Row],[CAS No.]],'Toxicity Values'!B$4:D$247,3,FALSE)&gt;0, Table6[[#This Row],[ Emission
Rate]]*0.0000143833*360*'Notes (do not make public)'!$F$14*VLOOKUP(Table6[[#This Row],[CAS No.]],'Toxicity Values'!B$4:D$247,3,FALSE)*(1/70)*(1/1000)*(1/1000)*1000000*(365), ""), "")</f>
        <v/>
      </c>
      <c r="F141" s="106" t="str">
        <f>IF(D141&gt;0, IF(VLOOKUP(Table6[[#This Row],[CAS No.]],'Toxicity Values'!B$4:C$247,2,FALSE)&gt; 0, Table6[[#This Row],[ Emission
Rate]]*0.0000143833*360*365*(1/(VLOOKUP(Table6[[#This Row],[CAS No.]],'Toxicity Values'!B$4:C$247,2,FALSE))), ""), "")</f>
        <v/>
      </c>
      <c r="G141" s="95"/>
      <c r="H141" s="72"/>
      <c r="I141" s="32"/>
      <c r="J141" s="72"/>
      <c r="K141" s="72"/>
      <c r="L141" s="72"/>
      <c r="M141" s="34"/>
      <c r="N141" s="34"/>
    </row>
    <row r="142" spans="1:14" s="75" customFormat="1" ht="18">
      <c r="A142" s="93"/>
      <c r="B142" t="s">
        <v>255</v>
      </c>
      <c r="C142" s="3">
        <v>1937377</v>
      </c>
      <c r="D142" s="104"/>
      <c r="E142" s="106" t="str">
        <f>IF(D142&gt;0, IF(VLOOKUP(Table6[[#This Row],[CAS No.]],'Toxicity Values'!B$4:D$247,3,FALSE)&gt;0, Table6[[#This Row],[ Emission
Rate]]*0.0000143833*360*'Notes (do not make public)'!$F$14*VLOOKUP(Table6[[#This Row],[CAS No.]],'Toxicity Values'!B$4:D$247,3,FALSE)*(1/70)*(1/1000)*(1/1000)*1000000*(365), ""), "")</f>
        <v/>
      </c>
      <c r="F142" s="106" t="str">
        <f>IF(D142&gt;0, IF(VLOOKUP(Table6[[#This Row],[CAS No.]],'Toxicity Values'!B$4:C$247,2,FALSE)&gt; 0, Table6[[#This Row],[ Emission
Rate]]*0.0000143833*360*365*(1/(VLOOKUP(Table6[[#This Row],[CAS No.]],'Toxicity Values'!B$4:C$247,2,FALSE))), ""), "")</f>
        <v/>
      </c>
      <c r="G142" s="95"/>
      <c r="H142" s="72"/>
      <c r="I142" s="32"/>
      <c r="J142" s="72"/>
      <c r="K142" s="72"/>
      <c r="L142" s="72"/>
      <c r="M142" s="34"/>
      <c r="N142" s="34"/>
    </row>
    <row r="143" spans="1:14" s="75" customFormat="1" ht="18">
      <c r="A143" s="93"/>
      <c r="B143" t="s">
        <v>256</v>
      </c>
      <c r="C143" s="3">
        <v>2602462</v>
      </c>
      <c r="D143" s="104"/>
      <c r="E143" s="106" t="str">
        <f>IF(D143&gt;0, IF(VLOOKUP(Table6[[#This Row],[CAS No.]],'Toxicity Values'!B$4:D$247,3,FALSE)&gt;0, Table6[[#This Row],[ Emission
Rate]]*0.0000143833*360*'Notes (do not make public)'!$F$14*VLOOKUP(Table6[[#This Row],[CAS No.]],'Toxicity Values'!B$4:D$247,3,FALSE)*(1/70)*(1/1000)*(1/1000)*1000000*(365), ""), "")</f>
        <v/>
      </c>
      <c r="F143" s="106" t="str">
        <f>IF(D143&gt;0, IF(VLOOKUP(Table6[[#This Row],[CAS No.]],'Toxicity Values'!B$4:C$247,2,FALSE)&gt; 0, Table6[[#This Row],[ Emission
Rate]]*0.0000143833*360*365*(1/(VLOOKUP(Table6[[#This Row],[CAS No.]],'Toxicity Values'!B$4:C$247,2,FALSE))), ""), "")</f>
        <v/>
      </c>
      <c r="G143" s="95"/>
      <c r="H143" s="72"/>
      <c r="I143" s="32"/>
      <c r="J143" s="72"/>
      <c r="K143" s="72"/>
      <c r="L143" s="72"/>
      <c r="M143" s="34"/>
      <c r="N143" s="34"/>
    </row>
    <row r="144" spans="1:14" s="75" customFormat="1" ht="18">
      <c r="A144" s="93"/>
      <c r="B144" t="s">
        <v>257</v>
      </c>
      <c r="C144" s="3">
        <v>16071866</v>
      </c>
      <c r="D144" s="104"/>
      <c r="E144" s="106" t="str">
        <f>IF(D144&gt;0, IF(VLOOKUP(Table6[[#This Row],[CAS No.]],'Toxicity Values'!B$4:D$247,3,FALSE)&gt;0, Table6[[#This Row],[ Emission
Rate]]*0.0000143833*360*'Notes (do not make public)'!$F$14*VLOOKUP(Table6[[#This Row],[CAS No.]],'Toxicity Values'!B$4:D$247,3,FALSE)*(1/70)*(1/1000)*(1/1000)*1000000*(365), ""), "")</f>
        <v/>
      </c>
      <c r="F144" s="106" t="str">
        <f>IF(D144&gt;0, IF(VLOOKUP(Table6[[#This Row],[CAS No.]],'Toxicity Values'!B$4:C$247,2,FALSE)&gt; 0, Table6[[#This Row],[ Emission
Rate]]*0.0000143833*360*365*(1/(VLOOKUP(Table6[[#This Row],[CAS No.]],'Toxicity Values'!B$4:C$247,2,FALSE))), ""), "")</f>
        <v/>
      </c>
      <c r="G144" s="95"/>
      <c r="H144" s="72"/>
      <c r="I144" s="32"/>
      <c r="J144" s="72"/>
      <c r="K144" s="72"/>
      <c r="L144" s="72"/>
      <c r="M144" s="34"/>
      <c r="N144" s="34"/>
    </row>
    <row r="145" spans="1:14" s="75" customFormat="1" ht="18">
      <c r="A145" s="93"/>
      <c r="B145" t="s">
        <v>258</v>
      </c>
      <c r="C145" s="3">
        <v>106898</v>
      </c>
      <c r="D145" s="104"/>
      <c r="E145" s="106" t="str">
        <f>IF(D145&gt;0, IF(VLOOKUP(Table6[[#This Row],[CAS No.]],'Toxicity Values'!B$4:D$247,3,FALSE)&gt;0, Table6[[#This Row],[ Emission
Rate]]*0.0000143833*360*'Notes (do not make public)'!$F$14*VLOOKUP(Table6[[#This Row],[CAS No.]],'Toxicity Values'!B$4:D$247,3,FALSE)*(1/70)*(1/1000)*(1/1000)*1000000*(365), ""), "")</f>
        <v/>
      </c>
      <c r="F145" s="106" t="str">
        <f>IF(D145&gt;0, IF(VLOOKUP(Table6[[#This Row],[CAS No.]],'Toxicity Values'!B$4:C$247,2,FALSE)&gt; 0, Table6[[#This Row],[ Emission
Rate]]*0.0000143833*360*365*(1/(VLOOKUP(Table6[[#This Row],[CAS No.]],'Toxicity Values'!B$4:C$247,2,FALSE))), ""), "")</f>
        <v/>
      </c>
      <c r="G145" s="95"/>
      <c r="H145" s="72"/>
      <c r="I145" s="32"/>
      <c r="J145" s="72"/>
      <c r="K145" s="72"/>
      <c r="L145" s="72"/>
      <c r="M145" s="34"/>
      <c r="N145" s="34"/>
    </row>
    <row r="146" spans="1:14" s="75" customFormat="1" ht="18">
      <c r="A146" s="93"/>
      <c r="B146" t="s">
        <v>259</v>
      </c>
      <c r="C146" s="3">
        <v>100414</v>
      </c>
      <c r="D146" s="104"/>
      <c r="E146" s="106" t="str">
        <f>IF(D146&gt;0, IF(VLOOKUP(Table6[[#This Row],[CAS No.]],'Toxicity Values'!B$4:D$247,3,FALSE)&gt;0, Table6[[#This Row],[ Emission
Rate]]*0.0000143833*360*'Notes (do not make public)'!$F$14*VLOOKUP(Table6[[#This Row],[CAS No.]],'Toxicity Values'!B$4:D$247,3,FALSE)*(1/70)*(1/1000)*(1/1000)*1000000*(365), ""), "")</f>
        <v/>
      </c>
      <c r="F146" s="106" t="str">
        <f>IF(D146&gt;0, IF(VLOOKUP(Table6[[#This Row],[CAS No.]],'Toxicity Values'!B$4:C$247,2,FALSE)&gt; 0, Table6[[#This Row],[ Emission
Rate]]*0.0000143833*360*365*(1/(VLOOKUP(Table6[[#This Row],[CAS No.]],'Toxicity Values'!B$4:C$247,2,FALSE))), ""), "")</f>
        <v/>
      </c>
      <c r="G146" s="95"/>
      <c r="H146" s="72"/>
      <c r="I146" s="32"/>
      <c r="J146" s="72"/>
      <c r="K146" s="72"/>
      <c r="L146" s="72"/>
      <c r="M146" s="34"/>
      <c r="N146" s="34"/>
    </row>
    <row r="147" spans="1:14" s="75" customFormat="1" ht="18">
      <c r="A147" s="93"/>
      <c r="B147" t="s">
        <v>260</v>
      </c>
      <c r="C147" s="3">
        <v>107211</v>
      </c>
      <c r="D147" s="104"/>
      <c r="E147" s="106" t="str">
        <f>IF(D147&gt;0, IF(VLOOKUP(Table6[[#This Row],[CAS No.]],'Toxicity Values'!B$4:D$247,3,FALSE)&gt;0, Table6[[#This Row],[ Emission
Rate]]*0.0000143833*360*'Notes (do not make public)'!$F$14*VLOOKUP(Table6[[#This Row],[CAS No.]],'Toxicity Values'!B$4:D$247,3,FALSE)*(1/70)*(1/1000)*(1/1000)*1000000*(365), ""), "")</f>
        <v/>
      </c>
      <c r="F147" s="106" t="str">
        <f>IF(D147&gt;0, IF(VLOOKUP(Table6[[#This Row],[CAS No.]],'Toxicity Values'!B$4:C$247,2,FALSE)&gt; 0, Table6[[#This Row],[ Emission
Rate]]*0.0000143833*360*365*(1/(VLOOKUP(Table6[[#This Row],[CAS No.]],'Toxicity Values'!B$4:C$247,2,FALSE))), ""), "")</f>
        <v/>
      </c>
      <c r="G147" s="95"/>
      <c r="H147" s="72"/>
      <c r="I147" s="32"/>
      <c r="J147" s="72"/>
      <c r="K147" s="72"/>
      <c r="L147" s="72"/>
      <c r="M147" s="34"/>
      <c r="N147" s="34"/>
    </row>
    <row r="148" spans="1:14" s="75" customFormat="1" ht="18">
      <c r="A148" s="93"/>
      <c r="B148" t="s">
        <v>261</v>
      </c>
      <c r="C148" s="3">
        <v>111762</v>
      </c>
      <c r="D148" s="104"/>
      <c r="E148" s="106" t="str">
        <f>IF(D148&gt;0, IF(VLOOKUP(Table6[[#This Row],[CAS No.]],'Toxicity Values'!B$4:D$247,3,FALSE)&gt;0, Table6[[#This Row],[ Emission
Rate]]*0.0000143833*360*'Notes (do not make public)'!$F$14*VLOOKUP(Table6[[#This Row],[CAS No.]],'Toxicity Values'!B$4:D$247,3,FALSE)*(1/70)*(1/1000)*(1/1000)*1000000*(365), ""), "")</f>
        <v/>
      </c>
      <c r="F148" s="106" t="str">
        <f>IF(D148&gt;0, IF(VLOOKUP(Table6[[#This Row],[CAS No.]],'Toxicity Values'!B$4:C$247,2,FALSE)&gt; 0, Table6[[#This Row],[ Emission
Rate]]*0.0000143833*360*365*(1/(VLOOKUP(Table6[[#This Row],[CAS No.]],'Toxicity Values'!B$4:C$247,2,FALSE))), ""), "")</f>
        <v/>
      </c>
      <c r="G148" s="95"/>
      <c r="H148" s="72"/>
      <c r="I148" s="32"/>
      <c r="J148" s="72"/>
      <c r="K148" s="72"/>
      <c r="L148" s="72"/>
      <c r="M148" s="34"/>
      <c r="N148" s="34"/>
    </row>
    <row r="149" spans="1:14" s="75" customFormat="1" ht="18">
      <c r="A149" s="93"/>
      <c r="B149" t="s">
        <v>262</v>
      </c>
      <c r="C149" s="3">
        <v>110805</v>
      </c>
      <c r="D149" s="104"/>
      <c r="E149" s="106" t="str">
        <f>IF(D149&gt;0, IF(VLOOKUP(Table6[[#This Row],[CAS No.]],'Toxicity Values'!B$4:D$247,3,FALSE)&gt;0, Table6[[#This Row],[ Emission
Rate]]*0.0000143833*360*'Notes (do not make public)'!$F$14*VLOOKUP(Table6[[#This Row],[CAS No.]],'Toxicity Values'!B$4:D$247,3,FALSE)*(1/70)*(1/1000)*(1/1000)*1000000*(365), ""), "")</f>
        <v/>
      </c>
      <c r="F149" s="106" t="str">
        <f>IF(D149&gt;0, IF(VLOOKUP(Table6[[#This Row],[CAS No.]],'Toxicity Values'!B$4:C$247,2,FALSE)&gt; 0, Table6[[#This Row],[ Emission
Rate]]*0.0000143833*360*365*(1/(VLOOKUP(Table6[[#This Row],[CAS No.]],'Toxicity Values'!B$4:C$247,2,FALSE))), ""), "")</f>
        <v/>
      </c>
      <c r="G149" s="95"/>
      <c r="H149" s="72"/>
      <c r="I149" s="32"/>
      <c r="J149" s="72"/>
      <c r="K149" s="72"/>
      <c r="L149" s="72"/>
      <c r="M149" s="34"/>
      <c r="N149" s="34"/>
    </row>
    <row r="150" spans="1:14" s="75" customFormat="1" ht="18">
      <c r="A150" s="93"/>
      <c r="B150" t="s">
        <v>263</v>
      </c>
      <c r="C150" s="3">
        <v>111159</v>
      </c>
      <c r="D150" s="104"/>
      <c r="E150" s="106" t="str">
        <f>IF(D150&gt;0, IF(VLOOKUP(Table6[[#This Row],[CAS No.]],'Toxicity Values'!B$4:D$247,3,FALSE)&gt;0, Table6[[#This Row],[ Emission
Rate]]*0.0000143833*360*'Notes (do not make public)'!$F$14*VLOOKUP(Table6[[#This Row],[CAS No.]],'Toxicity Values'!B$4:D$247,3,FALSE)*(1/70)*(1/1000)*(1/1000)*1000000*(365), ""), "")</f>
        <v/>
      </c>
      <c r="F150" s="106" t="str">
        <f>IF(D150&gt;0, IF(VLOOKUP(Table6[[#This Row],[CAS No.]],'Toxicity Values'!B$4:C$247,2,FALSE)&gt; 0, Table6[[#This Row],[ Emission
Rate]]*0.0000143833*360*365*(1/(VLOOKUP(Table6[[#This Row],[CAS No.]],'Toxicity Values'!B$4:C$247,2,FALSE))), ""), "")</f>
        <v/>
      </c>
      <c r="G150" s="95"/>
      <c r="H150" s="72"/>
      <c r="I150" s="32"/>
      <c r="J150" s="72"/>
      <c r="K150" s="72"/>
      <c r="L150" s="72"/>
      <c r="M150" s="34"/>
      <c r="N150" s="34"/>
    </row>
    <row r="151" spans="1:14" s="75" customFormat="1" ht="18">
      <c r="A151" s="93"/>
      <c r="B151" t="s">
        <v>264</v>
      </c>
      <c r="C151" s="3">
        <v>109864</v>
      </c>
      <c r="D151" s="104"/>
      <c r="E151" s="106" t="str">
        <f>IF(D151&gt;0, IF(VLOOKUP(Table6[[#This Row],[CAS No.]],'Toxicity Values'!B$4:D$247,3,FALSE)&gt;0, Table6[[#This Row],[ Emission
Rate]]*0.0000143833*360*'Notes (do not make public)'!$F$14*VLOOKUP(Table6[[#This Row],[CAS No.]],'Toxicity Values'!B$4:D$247,3,FALSE)*(1/70)*(1/1000)*(1/1000)*1000000*(365), ""), "")</f>
        <v/>
      </c>
      <c r="F151" s="106" t="str">
        <f>IF(D151&gt;0, IF(VLOOKUP(Table6[[#This Row],[CAS No.]],'Toxicity Values'!B$4:C$247,2,FALSE)&gt; 0, Table6[[#This Row],[ Emission
Rate]]*0.0000143833*360*365*(1/(VLOOKUP(Table6[[#This Row],[CAS No.]],'Toxicity Values'!B$4:C$247,2,FALSE))), ""), "")</f>
        <v/>
      </c>
      <c r="G151" s="95"/>
      <c r="H151" s="72"/>
      <c r="I151" s="32"/>
      <c r="J151" s="72"/>
      <c r="K151" s="72"/>
      <c r="L151" s="72"/>
      <c r="M151" s="34"/>
      <c r="N151" s="34"/>
    </row>
    <row r="152" spans="1:14" s="75" customFormat="1" ht="18">
      <c r="A152" s="93"/>
      <c r="B152" t="s">
        <v>265</v>
      </c>
      <c r="C152" s="3">
        <v>110496</v>
      </c>
      <c r="D152" s="104"/>
      <c r="E152" s="106" t="str">
        <f>IF(D152&gt;0, IF(VLOOKUP(Table6[[#This Row],[CAS No.]],'Toxicity Values'!B$4:D$247,3,FALSE)&gt;0, Table6[[#This Row],[ Emission
Rate]]*0.0000143833*360*'Notes (do not make public)'!$F$14*VLOOKUP(Table6[[#This Row],[CAS No.]],'Toxicity Values'!B$4:D$247,3,FALSE)*(1/70)*(1/1000)*(1/1000)*1000000*(365), ""), "")</f>
        <v/>
      </c>
      <c r="F152" s="106" t="str">
        <f>IF(D152&gt;0, IF(VLOOKUP(Table6[[#This Row],[CAS No.]],'Toxicity Values'!B$4:C$247,2,FALSE)&gt; 0, Table6[[#This Row],[ Emission
Rate]]*0.0000143833*360*365*(1/(VLOOKUP(Table6[[#This Row],[CAS No.]],'Toxicity Values'!B$4:C$247,2,FALSE))), ""), "")</f>
        <v/>
      </c>
      <c r="G152" s="95"/>
      <c r="H152" s="72"/>
      <c r="I152" s="32"/>
      <c r="J152" s="72"/>
      <c r="K152" s="72"/>
      <c r="L152" s="72"/>
      <c r="M152" s="34"/>
      <c r="N152" s="34"/>
    </row>
    <row r="153" spans="1:14" s="75" customFormat="1" ht="18">
      <c r="A153" s="93"/>
      <c r="B153" t="s">
        <v>266</v>
      </c>
      <c r="C153" s="3">
        <v>75218</v>
      </c>
      <c r="D153" s="104"/>
      <c r="E153" s="106" t="str">
        <f>IF(D153&gt;0, IF(VLOOKUP(Table6[[#This Row],[CAS No.]],'Toxicity Values'!B$4:D$247,3,FALSE)&gt;0, Table6[[#This Row],[ Emission
Rate]]*0.0000143833*360*'Notes (do not make public)'!$F$14*VLOOKUP(Table6[[#This Row],[CAS No.]],'Toxicity Values'!B$4:D$247,3,FALSE)*(1/70)*(1/1000)*(1/1000)*1000000*(365), ""), "")</f>
        <v/>
      </c>
      <c r="F153" s="106" t="str">
        <f>IF(D153&gt;0, IF(VLOOKUP(Table6[[#This Row],[CAS No.]],'Toxicity Values'!B$4:C$247,2,FALSE)&gt; 0, Table6[[#This Row],[ Emission
Rate]]*0.0000143833*360*365*(1/(VLOOKUP(Table6[[#This Row],[CAS No.]],'Toxicity Values'!B$4:C$247,2,FALSE))), ""), "")</f>
        <v/>
      </c>
      <c r="G153" s="95"/>
      <c r="H153" s="72"/>
      <c r="I153" s="32"/>
      <c r="J153" s="72"/>
      <c r="K153" s="72"/>
      <c r="L153" s="72"/>
      <c r="M153" s="34"/>
      <c r="N153" s="34"/>
    </row>
    <row r="154" spans="1:14" s="75" customFormat="1" ht="18">
      <c r="A154" s="93"/>
      <c r="B154" t="s">
        <v>267</v>
      </c>
      <c r="C154" s="3">
        <v>96457</v>
      </c>
      <c r="D154" s="104"/>
      <c r="E154" s="106" t="str">
        <f>IF(D154&gt;0, IF(VLOOKUP(Table6[[#This Row],[CAS No.]],'Toxicity Values'!B$4:D$247,3,FALSE)&gt;0, Table6[[#This Row],[ Emission
Rate]]*0.0000143833*360*'Notes (do not make public)'!$F$14*VLOOKUP(Table6[[#This Row],[CAS No.]],'Toxicity Values'!B$4:D$247,3,FALSE)*(1/70)*(1/1000)*(1/1000)*1000000*(365), ""), "")</f>
        <v/>
      </c>
      <c r="F154" s="106" t="str">
        <f>IF(D154&gt;0, IF(VLOOKUP(Table6[[#This Row],[CAS No.]],'Toxicity Values'!B$4:C$247,2,FALSE)&gt; 0, Table6[[#This Row],[ Emission
Rate]]*0.0000143833*360*365*(1/(VLOOKUP(Table6[[#This Row],[CAS No.]],'Toxicity Values'!B$4:C$247,2,FALSE))), ""), "")</f>
        <v/>
      </c>
      <c r="G154" s="95"/>
      <c r="H154" s="72"/>
      <c r="I154" s="32"/>
      <c r="J154" s="72"/>
      <c r="K154" s="72"/>
      <c r="L154" s="72"/>
      <c r="M154" s="34"/>
      <c r="N154" s="34"/>
    </row>
    <row r="155" spans="1:14" s="75" customFormat="1" ht="18">
      <c r="A155" s="93"/>
      <c r="B155" t="s">
        <v>268</v>
      </c>
      <c r="C155" s="3">
        <v>1101</v>
      </c>
      <c r="D155" s="104"/>
      <c r="E155" s="106" t="str">
        <f>IF(D155&gt;0, IF(VLOOKUP(Table6[[#This Row],[CAS No.]],'Toxicity Values'!B$4:D$247,3,FALSE)&gt;0, Table6[[#This Row],[ Emission
Rate]]*0.0000143833*360*'Notes (do not make public)'!$F$14*VLOOKUP(Table6[[#This Row],[CAS No.]],'Toxicity Values'!B$4:D$247,3,FALSE)*(1/70)*(1/1000)*(1/1000)*1000000*(365), ""), "")</f>
        <v/>
      </c>
      <c r="F155" s="106" t="str">
        <f>IF(D155&gt;0, IF(VLOOKUP(Table6[[#This Row],[CAS No.]],'Toxicity Values'!B$4:C$247,2,FALSE)&gt; 0, Table6[[#This Row],[ Emission
Rate]]*0.0000143833*360*365*(1/(VLOOKUP(Table6[[#This Row],[CAS No.]],'Toxicity Values'!B$4:C$247,2,FALSE))), ""), "")</f>
        <v/>
      </c>
      <c r="G155" s="95"/>
      <c r="H155" s="72"/>
      <c r="I155" s="32"/>
      <c r="J155" s="72"/>
      <c r="K155" s="72"/>
      <c r="L155" s="72"/>
      <c r="M155" s="34"/>
      <c r="N155" s="34"/>
    </row>
    <row r="156" spans="1:14" s="75" customFormat="1" ht="18">
      <c r="A156" s="93"/>
      <c r="B156" t="s">
        <v>269</v>
      </c>
      <c r="C156" s="3">
        <v>50000</v>
      </c>
      <c r="D156" s="104"/>
      <c r="E156" s="106" t="str">
        <f>IF(D156&gt;0, IF(VLOOKUP(Table6[[#This Row],[CAS No.]],'Toxicity Values'!B$4:D$247,3,FALSE)&gt;0, Table6[[#This Row],[ Emission
Rate]]*0.0000143833*360*'Notes (do not make public)'!$F$14*VLOOKUP(Table6[[#This Row],[CAS No.]],'Toxicity Values'!B$4:D$247,3,FALSE)*(1/70)*(1/1000)*(1/1000)*1000000*(365), ""), "")</f>
        <v/>
      </c>
      <c r="F156" s="106" t="str">
        <f>IF(D156&gt;0, IF(VLOOKUP(Table6[[#This Row],[CAS No.]],'Toxicity Values'!B$4:C$247,2,FALSE)&gt; 0, Table6[[#This Row],[ Emission
Rate]]*0.0000143833*360*365*(1/(VLOOKUP(Table6[[#This Row],[CAS No.]],'Toxicity Values'!B$4:C$247,2,FALSE))), ""), "")</f>
        <v/>
      </c>
      <c r="G156" s="95"/>
      <c r="H156" s="72"/>
      <c r="I156" s="32"/>
      <c r="J156" s="72"/>
      <c r="K156" s="72"/>
      <c r="L156" s="72"/>
      <c r="M156" s="34"/>
      <c r="N156" s="34"/>
    </row>
    <row r="157" spans="1:14" s="75" customFormat="1" ht="18">
      <c r="A157" s="93"/>
      <c r="B157" t="s">
        <v>270</v>
      </c>
      <c r="C157" s="3">
        <v>111308</v>
      </c>
      <c r="D157" s="104"/>
      <c r="E157" s="106" t="str">
        <f>IF(D157&gt;0, IF(VLOOKUP(Table6[[#This Row],[CAS No.]],'Toxicity Values'!B$4:D$247,3,FALSE)&gt;0, Table6[[#This Row],[ Emission
Rate]]*0.0000143833*360*'Notes (do not make public)'!$F$14*VLOOKUP(Table6[[#This Row],[CAS No.]],'Toxicity Values'!B$4:D$247,3,FALSE)*(1/70)*(1/1000)*(1/1000)*1000000*(365), ""), "")</f>
        <v/>
      </c>
      <c r="F157" s="106" t="str">
        <f>IF(D157&gt;0, IF(VLOOKUP(Table6[[#This Row],[CAS No.]],'Toxicity Values'!B$4:C$247,2,FALSE)&gt; 0, Table6[[#This Row],[ Emission
Rate]]*0.0000143833*360*365*(1/(VLOOKUP(Table6[[#This Row],[CAS No.]],'Toxicity Values'!B$4:C$247,2,FALSE))), ""), "")</f>
        <v/>
      </c>
      <c r="G157" s="95"/>
      <c r="H157" s="72"/>
      <c r="I157" s="32"/>
      <c r="J157" s="72"/>
      <c r="K157" s="72"/>
      <c r="L157" s="72"/>
      <c r="M157" s="34"/>
      <c r="N157" s="34"/>
    </row>
    <row r="158" spans="1:14" s="75" customFormat="1" ht="18">
      <c r="A158" s="93"/>
      <c r="B158" t="s">
        <v>271</v>
      </c>
      <c r="C158" s="3">
        <v>118741</v>
      </c>
      <c r="D158" s="104"/>
      <c r="E158" s="106" t="str">
        <f>IF(D158&gt;0, IF(VLOOKUP(Table6[[#This Row],[CAS No.]],'Toxicity Values'!B$4:D$247,3,FALSE)&gt;0, Table6[[#This Row],[ Emission
Rate]]*0.0000143833*360*'Notes (do not make public)'!$F$14*VLOOKUP(Table6[[#This Row],[CAS No.]],'Toxicity Values'!B$4:D$247,3,FALSE)*(1/70)*(1/1000)*(1/1000)*1000000*(365), ""), "")</f>
        <v/>
      </c>
      <c r="F158" s="106" t="str">
        <f>IF(D158&gt;0, IF(VLOOKUP(Table6[[#This Row],[CAS No.]],'Toxicity Values'!B$4:C$247,2,FALSE)&gt; 0, Table6[[#This Row],[ Emission
Rate]]*0.0000143833*360*365*(1/(VLOOKUP(Table6[[#This Row],[CAS No.]],'Toxicity Values'!B$4:C$247,2,FALSE))), ""), "")</f>
        <v/>
      </c>
      <c r="G158" s="95"/>
      <c r="H158" s="72"/>
      <c r="I158" s="32"/>
      <c r="J158" s="72"/>
      <c r="K158" s="72"/>
      <c r="L158" s="72"/>
      <c r="M158" s="34"/>
      <c r="N158" s="34"/>
    </row>
    <row r="159" spans="1:14" s="75" customFormat="1" ht="18">
      <c r="A159" s="93"/>
      <c r="B159" t="s">
        <v>272</v>
      </c>
      <c r="C159" s="3">
        <v>608731</v>
      </c>
      <c r="D159" s="104"/>
      <c r="E159" s="106" t="str">
        <f>IF(D159&gt;0, IF(VLOOKUP(Table6[[#This Row],[CAS No.]],'Toxicity Values'!B$4:D$247,3,FALSE)&gt;0, Table6[[#This Row],[ Emission
Rate]]*0.0000143833*360*'Notes (do not make public)'!$F$14*VLOOKUP(Table6[[#This Row],[CAS No.]],'Toxicity Values'!B$4:D$247,3,FALSE)*(1/70)*(1/1000)*(1/1000)*1000000*(365), ""), "")</f>
        <v/>
      </c>
      <c r="F159" s="106" t="str">
        <f>IF(D159&gt;0, IF(VLOOKUP(Table6[[#This Row],[CAS No.]],'Toxicity Values'!B$4:C$247,2,FALSE)&gt; 0, Table6[[#This Row],[ Emission
Rate]]*0.0000143833*360*365*(1/(VLOOKUP(Table6[[#This Row],[CAS No.]],'Toxicity Values'!B$4:C$247,2,FALSE))), ""), "")</f>
        <v/>
      </c>
      <c r="G159" s="95"/>
      <c r="H159" s="72"/>
      <c r="I159" s="32"/>
      <c r="J159" s="72"/>
      <c r="K159" s="72"/>
      <c r="L159" s="72"/>
      <c r="M159" s="34"/>
      <c r="N159" s="34"/>
    </row>
    <row r="160" spans="1:14" s="75" customFormat="1" ht="18">
      <c r="A160" s="93"/>
      <c r="B160" t="s">
        <v>273</v>
      </c>
      <c r="C160" s="3">
        <v>319846</v>
      </c>
      <c r="D160" s="104"/>
      <c r="E160" s="106" t="str">
        <f>IF(D160&gt;0, IF(VLOOKUP(Table6[[#This Row],[CAS No.]],'Toxicity Values'!B$4:D$247,3,FALSE)&gt;0, Table6[[#This Row],[ Emission
Rate]]*0.0000143833*360*'Notes (do not make public)'!$F$14*VLOOKUP(Table6[[#This Row],[CAS No.]],'Toxicity Values'!B$4:D$247,3,FALSE)*(1/70)*(1/1000)*(1/1000)*1000000*(365), ""), "")</f>
        <v/>
      </c>
      <c r="F160" s="106" t="str">
        <f>IF(D160&gt;0, IF(VLOOKUP(Table6[[#This Row],[CAS No.]],'Toxicity Values'!B$4:C$247,2,FALSE)&gt; 0, Table6[[#This Row],[ Emission
Rate]]*0.0000143833*360*365*(1/(VLOOKUP(Table6[[#This Row],[CAS No.]],'Toxicity Values'!B$4:C$247,2,FALSE))), ""), "")</f>
        <v/>
      </c>
      <c r="G160" s="95"/>
      <c r="H160" s="72"/>
      <c r="I160" s="32"/>
      <c r="J160" s="72"/>
      <c r="K160" s="72"/>
      <c r="L160" s="72"/>
      <c r="M160" s="34"/>
      <c r="N160" s="34"/>
    </row>
    <row r="161" spans="1:14" s="75" customFormat="1" ht="18">
      <c r="A161" s="93"/>
      <c r="B161" t="s">
        <v>274</v>
      </c>
      <c r="C161" s="3">
        <v>319857</v>
      </c>
      <c r="D161" s="104"/>
      <c r="E161" s="106" t="str">
        <f>IF(D161&gt;0, IF(VLOOKUP(Table6[[#This Row],[CAS No.]],'Toxicity Values'!B$4:D$247,3,FALSE)&gt;0, Table6[[#This Row],[ Emission
Rate]]*0.0000143833*360*'Notes (do not make public)'!$F$14*VLOOKUP(Table6[[#This Row],[CAS No.]],'Toxicity Values'!B$4:D$247,3,FALSE)*(1/70)*(1/1000)*(1/1000)*1000000*(365), ""), "")</f>
        <v/>
      </c>
      <c r="F161" s="106" t="str">
        <f>IF(D161&gt;0, IF(VLOOKUP(Table6[[#This Row],[CAS No.]],'Toxicity Values'!B$4:C$247,2,FALSE)&gt; 0, Table6[[#This Row],[ Emission
Rate]]*0.0000143833*360*365*(1/(VLOOKUP(Table6[[#This Row],[CAS No.]],'Toxicity Values'!B$4:C$247,2,FALSE))), ""), "")</f>
        <v/>
      </c>
      <c r="G161" s="95"/>
      <c r="H161" s="72"/>
      <c r="I161" s="32"/>
      <c r="J161" s="72"/>
      <c r="K161" s="72"/>
      <c r="L161" s="72"/>
      <c r="M161" s="34"/>
      <c r="N161" s="34"/>
    </row>
    <row r="162" spans="1:14" s="75" customFormat="1" ht="18">
      <c r="A162" s="93"/>
      <c r="B162" t="s">
        <v>275</v>
      </c>
      <c r="C162" s="3">
        <v>58899</v>
      </c>
      <c r="D162" s="104"/>
      <c r="E162" s="106" t="str">
        <f>IF(D162&gt;0, IF(VLOOKUP(Table6[[#This Row],[CAS No.]],'Toxicity Values'!B$4:D$247,3,FALSE)&gt;0, Table6[[#This Row],[ Emission
Rate]]*0.0000143833*360*'Notes (do not make public)'!$F$14*VLOOKUP(Table6[[#This Row],[CAS No.]],'Toxicity Values'!B$4:D$247,3,FALSE)*(1/70)*(1/1000)*(1/1000)*1000000*(365), ""), "")</f>
        <v/>
      </c>
      <c r="F162" s="106" t="str">
        <f>IF(D162&gt;0, IF(VLOOKUP(Table6[[#This Row],[CAS No.]],'Toxicity Values'!B$4:C$247,2,FALSE)&gt; 0, Table6[[#This Row],[ Emission
Rate]]*0.0000143833*360*365*(1/(VLOOKUP(Table6[[#This Row],[CAS No.]],'Toxicity Values'!B$4:C$247,2,FALSE))), ""), "")</f>
        <v/>
      </c>
      <c r="G162" s="95"/>
      <c r="H162" s="72"/>
      <c r="I162" s="32"/>
      <c r="J162" s="72"/>
      <c r="K162" s="72"/>
      <c r="L162" s="72"/>
      <c r="M162" s="34"/>
      <c r="N162" s="34"/>
    </row>
    <row r="163" spans="1:14" s="75" customFormat="1" ht="18">
      <c r="A163" s="93"/>
      <c r="B163" t="s">
        <v>276</v>
      </c>
      <c r="C163" s="3">
        <v>302012</v>
      </c>
      <c r="D163" s="104"/>
      <c r="E163" s="106" t="str">
        <f>IF(D163&gt;0, IF(VLOOKUP(Table6[[#This Row],[CAS No.]],'Toxicity Values'!B$4:D$247,3,FALSE)&gt;0, Table6[[#This Row],[ Emission
Rate]]*0.0000143833*360*'Notes (do not make public)'!$F$14*VLOOKUP(Table6[[#This Row],[CAS No.]],'Toxicity Values'!B$4:D$247,3,FALSE)*(1/70)*(1/1000)*(1/1000)*1000000*(365), ""), "")</f>
        <v/>
      </c>
      <c r="F163" s="106" t="str">
        <f>IF(D163&gt;0, IF(VLOOKUP(Table6[[#This Row],[CAS No.]],'Toxicity Values'!B$4:C$247,2,FALSE)&gt; 0, Table6[[#This Row],[ Emission
Rate]]*0.0000143833*360*365*(1/(VLOOKUP(Table6[[#This Row],[CAS No.]],'Toxicity Values'!B$4:C$247,2,FALSE))), ""), "")</f>
        <v/>
      </c>
      <c r="G163" s="95"/>
      <c r="H163" s="72"/>
      <c r="I163" s="32"/>
      <c r="J163" s="72"/>
      <c r="K163" s="72"/>
      <c r="L163" s="72"/>
      <c r="M163" s="34"/>
      <c r="N163" s="34"/>
    </row>
    <row r="164" spans="1:14" s="75" customFormat="1" ht="46.5" customHeight="1">
      <c r="A164" s="93"/>
      <c r="B164" t="s">
        <v>277</v>
      </c>
      <c r="C164" s="3">
        <v>7647010</v>
      </c>
      <c r="D164" s="104"/>
      <c r="E164" s="106" t="str">
        <f>IF(D164&gt;0, IF(VLOOKUP(Table6[[#This Row],[CAS No.]],'Toxicity Values'!B$4:D$247,3,FALSE)&gt;0, Table6[[#This Row],[ Emission
Rate]]*0.0000143833*360*'Notes (do not make public)'!$F$14*VLOOKUP(Table6[[#This Row],[CAS No.]],'Toxicity Values'!B$4:D$247,3,FALSE)*(1/70)*(1/1000)*(1/1000)*1000000*(365), ""), "")</f>
        <v/>
      </c>
      <c r="F164" s="106" t="str">
        <f>IF(D164&gt;0, IF(VLOOKUP(Table6[[#This Row],[CAS No.]],'Toxicity Values'!B$4:C$247,2,FALSE)&gt; 0, Table6[[#This Row],[ Emission
Rate]]*0.0000143833*360*365*(1/(VLOOKUP(Table6[[#This Row],[CAS No.]],'Toxicity Values'!B$4:C$247,2,FALSE))), ""), "")</f>
        <v/>
      </c>
      <c r="G164" s="95"/>
      <c r="H164" s="72"/>
      <c r="I164" s="32"/>
      <c r="J164" s="72"/>
      <c r="K164" s="72"/>
      <c r="L164" s="72"/>
      <c r="M164" s="34"/>
      <c r="N164" s="34"/>
    </row>
    <row r="165" spans="1:14" s="75" customFormat="1" ht="18">
      <c r="A165" s="93"/>
      <c r="B165" t="s">
        <v>278</v>
      </c>
      <c r="C165" s="3">
        <v>74908</v>
      </c>
      <c r="D165" s="104"/>
      <c r="E165" s="106" t="str">
        <f>IF(D165&gt;0, IF(VLOOKUP(Table6[[#This Row],[CAS No.]],'Toxicity Values'!B$4:D$247,3,FALSE)&gt;0, Table6[[#This Row],[ Emission
Rate]]*0.0000143833*360*'Notes (do not make public)'!$F$14*VLOOKUP(Table6[[#This Row],[CAS No.]],'Toxicity Values'!B$4:D$247,3,FALSE)*(1/70)*(1/1000)*(1/1000)*1000000*(365), ""), "")</f>
        <v/>
      </c>
      <c r="F165" s="106" t="str">
        <f>IF(D165&gt;0, IF(VLOOKUP(Table6[[#This Row],[CAS No.]],'Toxicity Values'!B$4:C$247,2,FALSE)&gt; 0, Table6[[#This Row],[ Emission
Rate]]*0.0000143833*360*365*(1/(VLOOKUP(Table6[[#This Row],[CAS No.]],'Toxicity Values'!B$4:C$247,2,FALSE))), ""), "")</f>
        <v/>
      </c>
      <c r="G165" s="95"/>
      <c r="H165" s="72"/>
      <c r="I165" s="32"/>
      <c r="J165" s="72"/>
      <c r="K165" s="72"/>
      <c r="L165" s="72"/>
      <c r="M165" s="34"/>
      <c r="N165" s="34"/>
    </row>
    <row r="166" spans="1:14" s="75" customFormat="1" ht="18">
      <c r="A166" s="93"/>
      <c r="B166" t="s">
        <v>279</v>
      </c>
      <c r="C166" s="3">
        <v>7664393</v>
      </c>
      <c r="D166" s="104"/>
      <c r="E166" s="106" t="str">
        <f>IF(D166&gt;0, IF(VLOOKUP(Table6[[#This Row],[CAS No.]],'Toxicity Values'!B$4:D$247,3,FALSE)&gt;0, Table6[[#This Row],[ Emission
Rate]]*0.0000143833*360*'Notes (do not make public)'!$F$14*VLOOKUP(Table6[[#This Row],[CAS No.]],'Toxicity Values'!B$4:D$247,3,FALSE)*(1/70)*(1/1000)*(1/1000)*1000000*(365), ""), "")</f>
        <v/>
      </c>
      <c r="F166" s="106" t="str">
        <f>IF(D166&gt;0, IF(VLOOKUP(Table6[[#This Row],[CAS No.]],'Toxicity Values'!B$4:C$247,2,FALSE)&gt; 0, Table6[[#This Row],[ Emission
Rate]]*0.0000143833*360*365*(1/(VLOOKUP(Table6[[#This Row],[CAS No.]],'Toxicity Values'!B$4:C$247,2,FALSE))), ""), "")</f>
        <v/>
      </c>
      <c r="G166" s="95"/>
      <c r="H166" s="72"/>
      <c r="I166" s="32"/>
      <c r="J166" s="72"/>
      <c r="K166" s="72"/>
      <c r="L166" s="72"/>
      <c r="M166" s="34"/>
      <c r="N166" s="34"/>
    </row>
    <row r="167" spans="1:14" s="75" customFormat="1" ht="18">
      <c r="A167" s="93"/>
      <c r="B167" t="s">
        <v>280</v>
      </c>
      <c r="C167" s="3">
        <v>7783075</v>
      </c>
      <c r="D167" s="104"/>
      <c r="E167" s="106" t="str">
        <f>IF(D167&gt;0, IF(VLOOKUP(Table6[[#This Row],[CAS No.]],'Toxicity Values'!B$4:D$247,3,FALSE)&gt;0, Table6[[#This Row],[ Emission
Rate]]*0.0000143833*360*'Notes (do not make public)'!$F$14*VLOOKUP(Table6[[#This Row],[CAS No.]],'Toxicity Values'!B$4:D$247,3,FALSE)*(1/70)*(1/1000)*(1/1000)*1000000*(365), ""), "")</f>
        <v/>
      </c>
      <c r="F167" s="106" t="str">
        <f>IF(D167&gt;0, IF(VLOOKUP(Table6[[#This Row],[CAS No.]],'Toxicity Values'!B$4:C$247,2,FALSE)&gt; 0, Table6[[#This Row],[ Emission
Rate]]*0.0000143833*360*365*(1/(VLOOKUP(Table6[[#This Row],[CAS No.]],'Toxicity Values'!B$4:C$247,2,FALSE))), ""), "")</f>
        <v/>
      </c>
      <c r="G167" s="95"/>
      <c r="H167" s="72"/>
      <c r="I167" s="32"/>
      <c r="J167" s="72"/>
      <c r="K167" s="72"/>
      <c r="L167" s="72"/>
      <c r="M167" s="34"/>
      <c r="N167" s="34"/>
    </row>
    <row r="168" spans="1:14" s="75" customFormat="1" ht="18">
      <c r="A168" s="93"/>
      <c r="B168" t="s">
        <v>281</v>
      </c>
      <c r="C168" s="3">
        <v>7783064</v>
      </c>
      <c r="D168" s="104"/>
      <c r="E168" s="106" t="str">
        <f>IF(D168&gt;0, IF(VLOOKUP(Table6[[#This Row],[CAS No.]],'Toxicity Values'!B$4:D$247,3,FALSE)&gt;0, Table6[[#This Row],[ Emission
Rate]]*0.0000143833*360*'Notes (do not make public)'!$F$14*VLOOKUP(Table6[[#This Row],[CAS No.]],'Toxicity Values'!B$4:D$247,3,FALSE)*(1/70)*(1/1000)*(1/1000)*1000000*(365), ""), "")</f>
        <v/>
      </c>
      <c r="F168" s="106" t="str">
        <f>IF(D168&gt;0, IF(VLOOKUP(Table6[[#This Row],[CAS No.]],'Toxicity Values'!B$4:C$247,2,FALSE)&gt; 0, Table6[[#This Row],[ Emission
Rate]]*0.0000143833*360*365*(1/(VLOOKUP(Table6[[#This Row],[CAS No.]],'Toxicity Values'!B$4:C$247,2,FALSE))), ""), "")</f>
        <v/>
      </c>
      <c r="G168" s="95"/>
      <c r="H168" s="72"/>
      <c r="I168" s="32"/>
      <c r="J168" s="72"/>
      <c r="K168" s="72"/>
      <c r="L168" s="72"/>
      <c r="M168" s="34"/>
      <c r="N168" s="34"/>
    </row>
    <row r="169" spans="1:14" s="75" customFormat="1" ht="18">
      <c r="A169" s="93"/>
      <c r="B169" t="s">
        <v>282</v>
      </c>
      <c r="C169" s="3">
        <v>193395</v>
      </c>
      <c r="D169" s="104"/>
      <c r="E169" s="106" t="str">
        <f>IF(D169&gt;0, IF(VLOOKUP(Table6[[#This Row],[CAS No.]],'Toxicity Values'!B$4:D$247,3,FALSE)&gt;0, Table6[[#This Row],[ Emission
Rate]]*0.0000143833*360*'Notes (do not make public)'!$F$14*VLOOKUP(Table6[[#This Row],[CAS No.]],'Toxicity Values'!B$4:D$247,3,FALSE)*(1/70)*(1/1000)*(1/1000)*1000000*(365), ""), "")</f>
        <v/>
      </c>
      <c r="F169" s="106" t="str">
        <f>IF(D169&gt;0, IF(VLOOKUP(Table6[[#This Row],[CAS No.]],'Toxicity Values'!B$4:C$247,2,FALSE)&gt; 0, Table6[[#This Row],[ Emission
Rate]]*0.0000143833*360*365*(1/(VLOOKUP(Table6[[#This Row],[CAS No.]],'Toxicity Values'!B$4:C$247,2,FALSE))), ""), "")</f>
        <v/>
      </c>
      <c r="G169" s="95"/>
      <c r="H169" s="72"/>
      <c r="I169" s="32"/>
      <c r="J169" s="72"/>
      <c r="K169" s="72"/>
      <c r="L169" s="72"/>
      <c r="M169" s="34"/>
      <c r="N169" s="34"/>
    </row>
    <row r="170" spans="1:14" s="75" customFormat="1" ht="18">
      <c r="A170" s="93"/>
      <c r="B170" t="s">
        <v>283</v>
      </c>
      <c r="C170" s="3">
        <v>78591</v>
      </c>
      <c r="D170" s="104"/>
      <c r="E170" s="106" t="str">
        <f>IF(D170&gt;0, IF(VLOOKUP(Table6[[#This Row],[CAS No.]],'Toxicity Values'!B$4:D$247,3,FALSE)&gt;0, Table6[[#This Row],[ Emission
Rate]]*0.0000143833*360*'Notes (do not make public)'!$F$14*VLOOKUP(Table6[[#This Row],[CAS No.]],'Toxicity Values'!B$4:D$247,3,FALSE)*(1/70)*(1/1000)*(1/1000)*1000000*(365), ""), "")</f>
        <v/>
      </c>
      <c r="F170" s="106" t="str">
        <f>IF(D170&gt;0, IF(VLOOKUP(Table6[[#This Row],[CAS No.]],'Toxicity Values'!B$4:C$247,2,FALSE)&gt; 0, Table6[[#This Row],[ Emission
Rate]]*0.0000143833*360*365*(1/(VLOOKUP(Table6[[#This Row],[CAS No.]],'Toxicity Values'!B$4:C$247,2,FALSE))), ""), "")</f>
        <v/>
      </c>
      <c r="G170" s="95"/>
      <c r="H170" s="72"/>
      <c r="I170" s="32"/>
      <c r="J170" s="72"/>
      <c r="K170" s="72"/>
      <c r="L170" s="72"/>
      <c r="M170" s="34"/>
      <c r="N170" s="34"/>
    </row>
    <row r="171" spans="1:14" s="75" customFormat="1" ht="18">
      <c r="A171" s="93"/>
      <c r="B171" t="s">
        <v>284</v>
      </c>
      <c r="C171" s="3">
        <v>67630</v>
      </c>
      <c r="D171" s="104"/>
      <c r="E171" s="106" t="str">
        <f>IF(D171&gt;0, IF(VLOOKUP(Table6[[#This Row],[CAS No.]],'Toxicity Values'!B$4:D$247,3,FALSE)&gt;0, Table6[[#This Row],[ Emission
Rate]]*0.0000143833*360*'Notes (do not make public)'!$F$14*VLOOKUP(Table6[[#This Row],[CAS No.]],'Toxicity Values'!B$4:D$247,3,FALSE)*(1/70)*(1/1000)*(1/1000)*1000000*(365), ""), "")</f>
        <v/>
      </c>
      <c r="F171" s="106" t="str">
        <f>IF(D171&gt;0, IF(VLOOKUP(Table6[[#This Row],[CAS No.]],'Toxicity Values'!B$4:C$247,2,FALSE)&gt; 0, Table6[[#This Row],[ Emission
Rate]]*0.0000143833*360*365*(1/(VLOOKUP(Table6[[#This Row],[CAS No.]],'Toxicity Values'!B$4:C$247,2,FALSE))), ""), "")</f>
        <v/>
      </c>
      <c r="G171" s="95"/>
      <c r="H171" s="72"/>
      <c r="I171" s="32"/>
      <c r="J171" s="72"/>
      <c r="K171" s="72"/>
      <c r="L171" s="72"/>
      <c r="M171" s="34"/>
      <c r="N171" s="34"/>
    </row>
    <row r="172" spans="1:14" s="75" customFormat="1" ht="18">
      <c r="A172" s="93"/>
      <c r="B172" t="s">
        <v>285</v>
      </c>
      <c r="C172" s="3">
        <v>301042</v>
      </c>
      <c r="D172" s="104"/>
      <c r="E172" s="106" t="str">
        <f>IF(D172&gt;0, IF(VLOOKUP(Table6[[#This Row],[CAS No.]],'Toxicity Values'!B$4:D$247,3,FALSE)&gt;0, Table6[[#This Row],[ Emission
Rate]]*0.0000143833*360*'Notes (do not make public)'!$F$14*VLOOKUP(Table6[[#This Row],[CAS No.]],'Toxicity Values'!B$4:D$247,3,FALSE)*(1/70)*(1/1000)*(1/1000)*1000000*(365), ""), "")</f>
        <v/>
      </c>
      <c r="F172" s="106" t="str">
        <f>IF(D172&gt;0, IF(VLOOKUP(Table6[[#This Row],[CAS No.]],'Toxicity Values'!B$4:C$247,2,FALSE)&gt; 0, Table6[[#This Row],[ Emission
Rate]]*0.0000143833*360*365*(1/(VLOOKUP(Table6[[#This Row],[CAS No.]],'Toxicity Values'!B$4:C$247,2,FALSE))), ""), "")</f>
        <v/>
      </c>
      <c r="G172" s="95"/>
      <c r="H172" s="72"/>
      <c r="I172" s="32"/>
      <c r="J172" s="72"/>
      <c r="K172" s="72"/>
      <c r="L172" s="72"/>
      <c r="M172" s="34"/>
      <c r="N172" s="34"/>
    </row>
    <row r="173" spans="1:14" s="75" customFormat="1" ht="18">
      <c r="A173" s="93"/>
      <c r="B173" t="s">
        <v>286</v>
      </c>
      <c r="C173" s="3">
        <v>7439921</v>
      </c>
      <c r="D173" s="104"/>
      <c r="E173" s="106" t="str">
        <f>IF(D173&gt;0, IF(VLOOKUP(Table6[[#This Row],[CAS No.]],'Toxicity Values'!B$4:D$247,3,FALSE)&gt;0, Table6[[#This Row],[ Emission
Rate]]*0.0000143833*360*'Notes (do not make public)'!$F$14*VLOOKUP(Table6[[#This Row],[CAS No.]],'Toxicity Values'!B$4:D$247,3,FALSE)*(1/70)*(1/1000)*(1/1000)*1000000*(365), ""), "")</f>
        <v/>
      </c>
      <c r="F173" s="106" t="str">
        <f>IF(D173&gt;0, IF(VLOOKUP(Table6[[#This Row],[CAS No.]],'Toxicity Values'!B$4:C$247,2,FALSE)&gt; 0, Table6[[#This Row],[ Emission
Rate]]*0.0000143833*360*365*(1/(VLOOKUP(Table6[[#This Row],[CAS No.]],'Toxicity Values'!B$4:C$247,2,FALSE))), ""), "")</f>
        <v/>
      </c>
      <c r="G173" s="95"/>
      <c r="H173" s="72"/>
      <c r="I173" s="32"/>
      <c r="J173" s="72"/>
      <c r="K173" s="72"/>
      <c r="L173" s="72"/>
      <c r="M173" s="34"/>
      <c r="N173" s="34"/>
    </row>
    <row r="174" spans="1:14" s="75" customFormat="1" ht="18">
      <c r="A174" s="93"/>
      <c r="B174" t="s">
        <v>287</v>
      </c>
      <c r="C174" s="3">
        <v>7446277</v>
      </c>
      <c r="D174" s="104"/>
      <c r="E174" s="106" t="str">
        <f>IF(D174&gt;0, IF(VLOOKUP(Table6[[#This Row],[CAS No.]],'Toxicity Values'!B$4:D$247,3,FALSE)&gt;0, Table6[[#This Row],[ Emission
Rate]]*0.0000143833*360*'Notes (do not make public)'!$F$14*VLOOKUP(Table6[[#This Row],[CAS No.]],'Toxicity Values'!B$4:D$247,3,FALSE)*(1/70)*(1/1000)*(1/1000)*1000000*(365), ""), "")</f>
        <v/>
      </c>
      <c r="F174" s="106" t="str">
        <f>IF(D174&gt;0, IF(VLOOKUP(Table6[[#This Row],[CAS No.]],'Toxicity Values'!B$4:C$247,2,FALSE)&gt; 0, Table6[[#This Row],[ Emission
Rate]]*0.0000143833*360*365*(1/(VLOOKUP(Table6[[#This Row],[CAS No.]],'Toxicity Values'!B$4:C$247,2,FALSE))), ""), "")</f>
        <v/>
      </c>
      <c r="G174" s="95"/>
      <c r="H174" s="72"/>
      <c r="I174" s="32"/>
      <c r="J174" s="72"/>
      <c r="K174" s="72"/>
      <c r="L174" s="72"/>
      <c r="M174" s="34"/>
      <c r="N174" s="34"/>
    </row>
    <row r="175" spans="1:14" s="75" customFormat="1" ht="18">
      <c r="A175" s="93"/>
      <c r="B175" t="s">
        <v>288</v>
      </c>
      <c r="C175" s="3">
        <v>1335326</v>
      </c>
      <c r="D175" s="104"/>
      <c r="E175" s="106" t="str">
        <f>IF(D175&gt;0, IF(VLOOKUP(Table6[[#This Row],[CAS No.]],'Toxicity Values'!B$4:D$247,3,FALSE)&gt;0, Table6[[#This Row],[ Emission
Rate]]*0.0000143833*360*'Notes (do not make public)'!$F$14*VLOOKUP(Table6[[#This Row],[CAS No.]],'Toxicity Values'!B$4:D$247,3,FALSE)*(1/70)*(1/1000)*(1/1000)*1000000*(365), ""), "")</f>
        <v/>
      </c>
      <c r="F175" s="106" t="str">
        <f>IF(D175&gt;0, IF(VLOOKUP(Table6[[#This Row],[CAS No.]],'Toxicity Values'!B$4:C$247,2,FALSE)&gt; 0, Table6[[#This Row],[ Emission
Rate]]*0.0000143833*360*365*(1/(VLOOKUP(Table6[[#This Row],[CAS No.]],'Toxicity Values'!B$4:C$247,2,FALSE))), ""), "")</f>
        <v/>
      </c>
      <c r="G175" s="95"/>
      <c r="H175" s="72"/>
      <c r="I175" s="32"/>
      <c r="J175" s="72"/>
      <c r="K175" s="72"/>
      <c r="L175" s="72"/>
      <c r="M175" s="34"/>
      <c r="N175" s="34"/>
    </row>
    <row r="176" spans="1:14" s="75" customFormat="1" ht="18">
      <c r="A176" s="93"/>
      <c r="B176" t="s">
        <v>289</v>
      </c>
      <c r="C176" s="3">
        <v>108394</v>
      </c>
      <c r="D176" s="104"/>
      <c r="E176" s="106" t="str">
        <f>IF(D176&gt;0, IF(VLOOKUP(Table6[[#This Row],[CAS No.]],'Toxicity Values'!B$4:D$247,3,FALSE)&gt;0, Table6[[#This Row],[ Emission
Rate]]*0.0000143833*360*'Notes (do not make public)'!$F$14*VLOOKUP(Table6[[#This Row],[CAS No.]],'Toxicity Values'!B$4:D$247,3,FALSE)*(1/70)*(1/1000)*(1/1000)*1000000*(365), ""), "")</f>
        <v/>
      </c>
      <c r="F176" s="106" t="str">
        <f>IF(D176&gt;0, IF(VLOOKUP(Table6[[#This Row],[CAS No.]],'Toxicity Values'!B$4:C$247,2,FALSE)&gt; 0, Table6[[#This Row],[ Emission
Rate]]*0.0000143833*360*365*(1/(VLOOKUP(Table6[[#This Row],[CAS No.]],'Toxicity Values'!B$4:C$247,2,FALSE))), ""), "")</f>
        <v/>
      </c>
      <c r="G176" s="95"/>
      <c r="H176" s="72"/>
      <c r="I176" s="32"/>
      <c r="J176" s="72"/>
      <c r="K176" s="72"/>
      <c r="L176" s="72"/>
      <c r="M176" s="34"/>
      <c r="N176" s="34"/>
    </row>
    <row r="177" spans="1:14" s="75" customFormat="1" ht="18">
      <c r="A177" s="93"/>
      <c r="B177" t="s">
        <v>290</v>
      </c>
      <c r="C177" s="3">
        <v>108383</v>
      </c>
      <c r="D177" s="104"/>
      <c r="E177" s="106" t="str">
        <f>IF(D177&gt;0, IF(VLOOKUP(Table6[[#This Row],[CAS No.]],'Toxicity Values'!B$4:D$247,3,FALSE)&gt;0, Table6[[#This Row],[ Emission
Rate]]*0.0000143833*360*'Notes (do not make public)'!$F$14*VLOOKUP(Table6[[#This Row],[CAS No.]],'Toxicity Values'!B$4:D$247,3,FALSE)*(1/70)*(1/1000)*(1/1000)*1000000*(365), ""), "")</f>
        <v/>
      </c>
      <c r="F177" s="106" t="str">
        <f>IF(D177&gt;0, IF(VLOOKUP(Table6[[#This Row],[CAS No.]],'Toxicity Values'!B$4:C$247,2,FALSE)&gt; 0, Table6[[#This Row],[ Emission
Rate]]*0.0000143833*360*365*(1/(VLOOKUP(Table6[[#This Row],[CAS No.]],'Toxicity Values'!B$4:C$247,2,FALSE))), ""), "")</f>
        <v/>
      </c>
      <c r="G177" s="95"/>
      <c r="H177" s="72"/>
      <c r="I177" s="32"/>
      <c r="J177" s="72"/>
      <c r="K177" s="72"/>
      <c r="L177" s="72"/>
      <c r="M177" s="34"/>
      <c r="N177" s="34"/>
    </row>
    <row r="178" spans="1:14" s="75" customFormat="1" ht="18">
      <c r="A178" s="93"/>
      <c r="B178" t="s">
        <v>291</v>
      </c>
      <c r="C178" s="3">
        <v>108316</v>
      </c>
      <c r="D178" s="104"/>
      <c r="E178" s="106" t="str">
        <f>IF(D178&gt;0, IF(VLOOKUP(Table6[[#This Row],[CAS No.]],'Toxicity Values'!B$4:D$247,3,FALSE)&gt;0, Table6[[#This Row],[ Emission
Rate]]*0.0000143833*360*'Notes (do not make public)'!$F$14*VLOOKUP(Table6[[#This Row],[CAS No.]],'Toxicity Values'!B$4:D$247,3,FALSE)*(1/70)*(1/1000)*(1/1000)*1000000*(365), ""), "")</f>
        <v/>
      </c>
      <c r="F178" s="106" t="str">
        <f>IF(D178&gt;0, IF(VLOOKUP(Table6[[#This Row],[CAS No.]],'Toxicity Values'!B$4:C$247,2,FALSE)&gt; 0, Table6[[#This Row],[ Emission
Rate]]*0.0000143833*360*365*(1/(VLOOKUP(Table6[[#This Row],[CAS No.]],'Toxicity Values'!B$4:C$247,2,FALSE))), ""), "")</f>
        <v/>
      </c>
      <c r="G178" s="95"/>
      <c r="H178" s="72"/>
      <c r="I178" s="32"/>
      <c r="J178" s="72"/>
      <c r="K178" s="72"/>
      <c r="L178" s="72"/>
      <c r="M178" s="34"/>
      <c r="N178" s="34"/>
    </row>
    <row r="179" spans="1:14" s="75" customFormat="1" ht="18">
      <c r="A179" s="93"/>
      <c r="B179" t="s">
        <v>292</v>
      </c>
      <c r="C179" s="3">
        <v>7439965</v>
      </c>
      <c r="D179" s="104"/>
      <c r="E179" s="106" t="str">
        <f>IF(D179&gt;0, IF(VLOOKUP(Table6[[#This Row],[CAS No.]],'Toxicity Values'!B$4:D$247,3,FALSE)&gt;0, Table6[[#This Row],[ Emission
Rate]]*0.0000143833*360*'Notes (do not make public)'!$F$14*VLOOKUP(Table6[[#This Row],[CAS No.]],'Toxicity Values'!B$4:D$247,3,FALSE)*(1/70)*(1/1000)*(1/1000)*1000000*(365), ""), "")</f>
        <v/>
      </c>
      <c r="F179" s="106" t="str">
        <f>IF(D179&gt;0, IF(VLOOKUP(Table6[[#This Row],[CAS No.]],'Toxicity Values'!B$4:C$247,2,FALSE)&gt; 0, Table6[[#This Row],[ Emission
Rate]]*0.0000143833*360*365*(1/(VLOOKUP(Table6[[#This Row],[CAS No.]],'Toxicity Values'!B$4:C$247,2,FALSE))), ""), "")</f>
        <v/>
      </c>
      <c r="G179" s="95"/>
      <c r="H179" s="72"/>
      <c r="I179" s="32"/>
      <c r="J179" s="72"/>
      <c r="K179" s="72"/>
      <c r="L179" s="72"/>
      <c r="M179" s="34"/>
      <c r="N179" s="34"/>
    </row>
    <row r="180" spans="1:14" s="75" customFormat="1" ht="18">
      <c r="A180" s="93"/>
      <c r="B180" t="s">
        <v>293</v>
      </c>
      <c r="C180" s="3">
        <v>7439976</v>
      </c>
      <c r="D180" s="104"/>
      <c r="E180" s="106" t="str">
        <f>IF(D180&gt;0, IF(VLOOKUP(Table6[[#This Row],[CAS No.]],'Toxicity Values'!B$4:D$247,3,FALSE)&gt;0, Table6[[#This Row],[ Emission
Rate]]*0.0000143833*360*'Notes (do not make public)'!$F$14*VLOOKUP(Table6[[#This Row],[CAS No.]],'Toxicity Values'!B$4:D$247,3,FALSE)*(1/70)*(1/1000)*(1/1000)*1000000*(365), ""), "")</f>
        <v/>
      </c>
      <c r="F180" s="106" t="str">
        <f>IF(D180&gt;0, IF(VLOOKUP(Table6[[#This Row],[CAS No.]],'Toxicity Values'!B$4:C$247,2,FALSE)&gt; 0, Table6[[#This Row],[ Emission
Rate]]*0.0000143833*360*365*(1/(VLOOKUP(Table6[[#This Row],[CAS No.]],'Toxicity Values'!B$4:C$247,2,FALSE))), ""), "")</f>
        <v/>
      </c>
      <c r="G180" s="95"/>
      <c r="H180" s="72"/>
      <c r="I180" s="32"/>
      <c r="J180" s="72"/>
      <c r="K180" s="72"/>
      <c r="L180" s="72"/>
      <c r="M180" s="34"/>
      <c r="N180" s="34"/>
    </row>
    <row r="181" spans="1:14" s="75" customFormat="1" ht="18">
      <c r="A181" s="93"/>
      <c r="B181" t="s">
        <v>294</v>
      </c>
      <c r="C181" s="3">
        <v>7487947</v>
      </c>
      <c r="D181" s="104"/>
      <c r="E181" s="106" t="str">
        <f>IF(D181&gt;0, IF(VLOOKUP(Table6[[#This Row],[CAS No.]],'Toxicity Values'!B$4:D$247,3,FALSE)&gt;0, Table6[[#This Row],[ Emission
Rate]]*0.0000143833*360*'Notes (do not make public)'!$F$14*VLOOKUP(Table6[[#This Row],[CAS No.]],'Toxicity Values'!B$4:D$247,3,FALSE)*(1/70)*(1/1000)*(1/1000)*1000000*(365), ""), "")</f>
        <v/>
      </c>
      <c r="F181" s="106" t="str">
        <f>IF(D181&gt;0, IF(VLOOKUP(Table6[[#This Row],[CAS No.]],'Toxicity Values'!B$4:C$247,2,FALSE)&gt; 0, Table6[[#This Row],[ Emission
Rate]]*0.0000143833*360*365*(1/(VLOOKUP(Table6[[#This Row],[CAS No.]],'Toxicity Values'!B$4:C$247,2,FALSE))), ""), "")</f>
        <v/>
      </c>
      <c r="G181" s="95"/>
      <c r="H181" s="72"/>
      <c r="I181" s="32"/>
      <c r="J181" s="72"/>
      <c r="K181" s="72"/>
      <c r="L181" s="72"/>
      <c r="M181" s="34"/>
      <c r="N181" s="34"/>
    </row>
    <row r="182" spans="1:14" s="75" customFormat="1" ht="18">
      <c r="A182" s="93"/>
      <c r="B182" t="s">
        <v>295</v>
      </c>
      <c r="C182" s="3">
        <v>67561</v>
      </c>
      <c r="D182" s="104"/>
      <c r="E182" s="106" t="str">
        <f>IF(D182&gt;0, IF(VLOOKUP(Table6[[#This Row],[CAS No.]],'Toxicity Values'!B$4:D$247,3,FALSE)&gt;0, Table6[[#This Row],[ Emission
Rate]]*0.0000143833*360*'Notes (do not make public)'!$F$14*VLOOKUP(Table6[[#This Row],[CAS No.]],'Toxicity Values'!B$4:D$247,3,FALSE)*(1/70)*(1/1000)*(1/1000)*1000000*(365), ""), "")</f>
        <v/>
      </c>
      <c r="F182" s="106" t="str">
        <f>IF(D182&gt;0, IF(VLOOKUP(Table6[[#This Row],[CAS No.]],'Toxicity Values'!B$4:C$247,2,FALSE)&gt; 0, Table6[[#This Row],[ Emission
Rate]]*0.0000143833*360*365*(1/(VLOOKUP(Table6[[#This Row],[CAS No.]],'Toxicity Values'!B$4:C$247,2,FALSE))), ""), "")</f>
        <v/>
      </c>
      <c r="G182" s="95"/>
      <c r="H182" s="72"/>
      <c r="I182" s="32"/>
      <c r="J182" s="72"/>
      <c r="K182" s="72"/>
      <c r="L182" s="72"/>
      <c r="M182" s="34"/>
      <c r="N182" s="34"/>
    </row>
    <row r="183" spans="1:14" s="75" customFormat="1" ht="18">
      <c r="A183" s="93"/>
      <c r="B183" t="s">
        <v>296</v>
      </c>
      <c r="C183" s="3">
        <v>74839</v>
      </c>
      <c r="D183" s="104"/>
      <c r="E183" s="106" t="str">
        <f>IF(D183&gt;0, IF(VLOOKUP(Table6[[#This Row],[CAS No.]],'Toxicity Values'!B$4:D$247,3,FALSE)&gt;0, Table6[[#This Row],[ Emission
Rate]]*0.0000143833*360*'Notes (do not make public)'!$F$14*VLOOKUP(Table6[[#This Row],[CAS No.]],'Toxicity Values'!B$4:D$247,3,FALSE)*(1/70)*(1/1000)*(1/1000)*1000000*(365), ""), "")</f>
        <v/>
      </c>
      <c r="F183" s="106" t="str">
        <f>IF(D183&gt;0, IF(VLOOKUP(Table6[[#This Row],[CAS No.]],'Toxicity Values'!B$4:C$247,2,FALSE)&gt; 0, Table6[[#This Row],[ Emission
Rate]]*0.0000143833*360*365*(1/(VLOOKUP(Table6[[#This Row],[CAS No.]],'Toxicity Values'!B$4:C$247,2,FALSE))), ""), "")</f>
        <v/>
      </c>
      <c r="G183" s="95"/>
      <c r="H183" s="72"/>
      <c r="I183" s="32"/>
      <c r="J183" s="72"/>
      <c r="K183" s="72"/>
      <c r="L183" s="72"/>
      <c r="M183" s="34"/>
      <c r="N183" s="34"/>
    </row>
    <row r="184" spans="1:14" s="75" customFormat="1" ht="18">
      <c r="A184" s="93"/>
      <c r="B184" t="s">
        <v>297</v>
      </c>
      <c r="C184" s="3">
        <v>78933</v>
      </c>
      <c r="D184" s="104"/>
      <c r="E184" s="106" t="str">
        <f>IF(D184&gt;0, IF(VLOOKUP(Table6[[#This Row],[CAS No.]],'Toxicity Values'!B$4:D$247,3,FALSE)&gt;0, Table6[[#This Row],[ Emission
Rate]]*0.0000143833*360*'Notes (do not make public)'!$F$14*VLOOKUP(Table6[[#This Row],[CAS No.]],'Toxicity Values'!B$4:D$247,3,FALSE)*(1/70)*(1/1000)*(1/1000)*1000000*(365), ""), "")</f>
        <v/>
      </c>
      <c r="F184" s="106" t="str">
        <f>IF(D184&gt;0, IF(VLOOKUP(Table6[[#This Row],[CAS No.]],'Toxicity Values'!B$4:C$247,2,FALSE)&gt; 0, Table6[[#This Row],[ Emission
Rate]]*0.0000143833*360*365*(1/(VLOOKUP(Table6[[#This Row],[CAS No.]],'Toxicity Values'!B$4:C$247,2,FALSE))), ""), "")</f>
        <v/>
      </c>
      <c r="G184" s="95"/>
      <c r="H184" s="72"/>
      <c r="I184" s="32"/>
      <c r="J184" s="72"/>
      <c r="K184" s="72"/>
      <c r="L184" s="72"/>
      <c r="M184" s="34"/>
      <c r="N184" s="34"/>
    </row>
    <row r="185" spans="1:14" s="75" customFormat="1" ht="18">
      <c r="A185" s="93"/>
      <c r="B185" t="s">
        <v>298</v>
      </c>
      <c r="C185" s="3">
        <v>624839</v>
      </c>
      <c r="D185" s="104"/>
      <c r="E185" s="106" t="str">
        <f>IF(D185&gt;0, IF(VLOOKUP(Table6[[#This Row],[CAS No.]],'Toxicity Values'!B$4:D$247,3,FALSE)&gt;0, Table6[[#This Row],[ Emission
Rate]]*0.0000143833*360*'Notes (do not make public)'!$F$14*VLOOKUP(Table6[[#This Row],[CAS No.]],'Toxicity Values'!B$4:D$247,3,FALSE)*(1/70)*(1/1000)*(1/1000)*1000000*(365), ""), "")</f>
        <v/>
      </c>
      <c r="F185" s="106" t="str">
        <f>IF(D185&gt;0, IF(VLOOKUP(Table6[[#This Row],[CAS No.]],'Toxicity Values'!B$4:C$247,2,FALSE)&gt; 0, Table6[[#This Row],[ Emission
Rate]]*0.0000143833*360*365*(1/(VLOOKUP(Table6[[#This Row],[CAS No.]],'Toxicity Values'!B$4:C$247,2,FALSE))), ""), "")</f>
        <v/>
      </c>
      <c r="G185" s="95"/>
      <c r="H185" s="72"/>
      <c r="I185" s="32"/>
      <c r="J185" s="72"/>
      <c r="K185" s="72"/>
      <c r="L185" s="72"/>
      <c r="M185" s="34"/>
      <c r="N185" s="34"/>
    </row>
    <row r="186" spans="1:14" s="75" customFormat="1" ht="18">
      <c r="A186" s="93"/>
      <c r="B186" t="s">
        <v>299</v>
      </c>
      <c r="C186" s="3">
        <v>1634044</v>
      </c>
      <c r="D186" s="104"/>
      <c r="E186" s="106" t="str">
        <f>IF(D186&gt;0, IF(VLOOKUP(Table6[[#This Row],[CAS No.]],'Toxicity Values'!B$4:D$247,3,FALSE)&gt;0, Table6[[#This Row],[ Emission
Rate]]*0.0000143833*360*'Notes (do not make public)'!$F$14*VLOOKUP(Table6[[#This Row],[CAS No.]],'Toxicity Values'!B$4:D$247,3,FALSE)*(1/70)*(1/1000)*(1/1000)*1000000*(365), ""), "")</f>
        <v/>
      </c>
      <c r="F186" s="106" t="str">
        <f>IF(D186&gt;0, IF(VLOOKUP(Table6[[#This Row],[CAS No.]],'Toxicity Values'!B$4:C$247,2,FALSE)&gt; 0, Table6[[#This Row],[ Emission
Rate]]*0.0000143833*360*365*(1/(VLOOKUP(Table6[[#This Row],[CAS No.]],'Toxicity Values'!B$4:C$247,2,FALSE))), ""), "")</f>
        <v/>
      </c>
      <c r="G186" s="95"/>
      <c r="H186" s="72"/>
      <c r="I186" s="32"/>
      <c r="J186" s="72"/>
      <c r="K186" s="72"/>
      <c r="L186" s="72"/>
      <c r="M186" s="34"/>
      <c r="N186" s="34"/>
    </row>
    <row r="187" spans="1:14" s="75" customFormat="1" ht="18">
      <c r="A187" s="93"/>
      <c r="B187" t="s">
        <v>300</v>
      </c>
      <c r="C187" s="3">
        <v>75092</v>
      </c>
      <c r="D187" s="104"/>
      <c r="E187" s="106" t="str">
        <f>IF(D187&gt;0, IF(VLOOKUP(Table6[[#This Row],[CAS No.]],'Toxicity Values'!B$4:D$247,3,FALSE)&gt;0, Table6[[#This Row],[ Emission
Rate]]*0.0000143833*360*'Notes (do not make public)'!$F$14*VLOOKUP(Table6[[#This Row],[CAS No.]],'Toxicity Values'!B$4:D$247,3,FALSE)*(1/70)*(1/1000)*(1/1000)*1000000*(365), ""), "")</f>
        <v/>
      </c>
      <c r="F187" s="106" t="str">
        <f>IF(D187&gt;0, IF(VLOOKUP(Table6[[#This Row],[CAS No.]],'Toxicity Values'!B$4:C$247,2,FALSE)&gt; 0, Table6[[#This Row],[ Emission
Rate]]*0.0000143833*360*365*(1/(VLOOKUP(Table6[[#This Row],[CAS No.]],'Toxicity Values'!B$4:C$247,2,FALSE))), ""), "")</f>
        <v/>
      </c>
      <c r="G187" s="95"/>
      <c r="H187" s="72"/>
      <c r="I187" s="32"/>
      <c r="J187" s="72"/>
      <c r="K187" s="72"/>
      <c r="L187" s="72"/>
      <c r="M187" s="34"/>
      <c r="N187" s="34"/>
    </row>
    <row r="188" spans="1:14" s="75" customFormat="1" ht="18">
      <c r="A188" s="93"/>
      <c r="B188" t="s">
        <v>301</v>
      </c>
      <c r="C188" s="3">
        <v>101688</v>
      </c>
      <c r="D188" s="104"/>
      <c r="E188" s="106" t="str">
        <f>IF(D188&gt;0, IF(VLOOKUP(Table6[[#This Row],[CAS No.]],'Toxicity Values'!B$4:D$247,3,FALSE)&gt;0, Table6[[#This Row],[ Emission
Rate]]*0.0000143833*360*'Notes (do not make public)'!$F$14*VLOOKUP(Table6[[#This Row],[CAS No.]],'Toxicity Values'!B$4:D$247,3,FALSE)*(1/70)*(1/1000)*(1/1000)*1000000*(365), ""), "")</f>
        <v/>
      </c>
      <c r="F188" s="106" t="str">
        <f>IF(D188&gt;0, IF(VLOOKUP(Table6[[#This Row],[CAS No.]],'Toxicity Values'!B$4:C$247,2,FALSE)&gt; 0, Table6[[#This Row],[ Emission
Rate]]*0.0000143833*360*365*(1/(VLOOKUP(Table6[[#This Row],[CAS No.]],'Toxicity Values'!B$4:C$247,2,FALSE))), ""), "")</f>
        <v/>
      </c>
      <c r="G188" s="95"/>
      <c r="H188" s="72"/>
      <c r="I188" s="32"/>
      <c r="J188" s="72"/>
      <c r="K188" s="72"/>
      <c r="L188" s="72"/>
      <c r="M188" s="34"/>
      <c r="N188" s="34"/>
    </row>
    <row r="189" spans="1:14" s="75" customFormat="1" ht="18">
      <c r="A189" s="93"/>
      <c r="B189" t="s">
        <v>302</v>
      </c>
      <c r="C189" s="3">
        <v>90948</v>
      </c>
      <c r="D189" s="104"/>
      <c r="E189" s="106" t="str">
        <f>IF(D189&gt;0, IF(VLOOKUP(Table6[[#This Row],[CAS No.]],'Toxicity Values'!B$4:D$247,3,FALSE)&gt;0, Table6[[#This Row],[ Emission
Rate]]*0.0000143833*360*'Notes (do not make public)'!$F$14*VLOOKUP(Table6[[#This Row],[CAS No.]],'Toxicity Values'!B$4:D$247,3,FALSE)*(1/70)*(1/1000)*(1/1000)*1000000*(365), ""), "")</f>
        <v/>
      </c>
      <c r="F189" s="106" t="str">
        <f>IF(D189&gt;0, IF(VLOOKUP(Table6[[#This Row],[CAS No.]],'Toxicity Values'!B$4:C$247,2,FALSE)&gt; 0, Table6[[#This Row],[ Emission
Rate]]*0.0000143833*360*365*(1/(VLOOKUP(Table6[[#This Row],[CAS No.]],'Toxicity Values'!B$4:C$247,2,FALSE))), ""), "")</f>
        <v/>
      </c>
      <c r="G189" s="95"/>
      <c r="H189" s="72"/>
      <c r="I189" s="32"/>
      <c r="J189" s="72"/>
      <c r="K189" s="72"/>
      <c r="L189" s="72"/>
      <c r="M189" s="34"/>
      <c r="N189" s="34"/>
    </row>
    <row r="190" spans="1:14" s="75" customFormat="1" ht="18">
      <c r="A190" s="93"/>
      <c r="B190" t="s">
        <v>303</v>
      </c>
      <c r="C190" s="3">
        <v>110543</v>
      </c>
      <c r="D190" s="104"/>
      <c r="E190" s="106" t="str">
        <f>IF(D190&gt;0, IF(VLOOKUP(Table6[[#This Row],[CAS No.]],'Toxicity Values'!B$4:D$247,3,FALSE)&gt;0, Table6[[#This Row],[ Emission
Rate]]*0.0000143833*360*'Notes (do not make public)'!$F$14*VLOOKUP(Table6[[#This Row],[CAS No.]],'Toxicity Values'!B$4:D$247,3,FALSE)*(1/70)*(1/1000)*(1/1000)*1000000*(365), ""), "")</f>
        <v/>
      </c>
      <c r="F190" s="106" t="str">
        <f>IF(D190&gt;0, IF(VLOOKUP(Table6[[#This Row],[CAS No.]],'Toxicity Values'!B$4:C$247,2,FALSE)&gt; 0, Table6[[#This Row],[ Emission
Rate]]*0.0000143833*360*365*(1/(VLOOKUP(Table6[[#This Row],[CAS No.]],'Toxicity Values'!B$4:C$247,2,FALSE))), ""), "")</f>
        <v/>
      </c>
      <c r="G190" s="95"/>
      <c r="H190" s="72"/>
      <c r="I190" s="32"/>
      <c r="J190" s="72"/>
      <c r="K190" s="72"/>
      <c r="L190" s="72"/>
      <c r="M190" s="34"/>
      <c r="N190" s="34"/>
    </row>
    <row r="191" spans="1:14" s="75" customFormat="1" ht="18">
      <c r="A191" s="93"/>
      <c r="B191" t="s">
        <v>304</v>
      </c>
      <c r="C191" s="3">
        <v>10595956</v>
      </c>
      <c r="D191" s="104"/>
      <c r="E191" s="106" t="str">
        <f>IF(D191&gt;0, IF(VLOOKUP(Table6[[#This Row],[CAS No.]],'Toxicity Values'!B$4:D$247,3,FALSE)&gt;0, Table6[[#This Row],[ Emission
Rate]]*0.0000143833*360*'Notes (do not make public)'!$F$14*VLOOKUP(Table6[[#This Row],[CAS No.]],'Toxicity Values'!B$4:D$247,3,FALSE)*(1/70)*(1/1000)*(1/1000)*1000000*(365), ""), "")</f>
        <v/>
      </c>
      <c r="F191" s="106" t="str">
        <f>IF(D191&gt;0, IF(VLOOKUP(Table6[[#This Row],[CAS No.]],'Toxicity Values'!B$4:C$247,2,FALSE)&gt; 0, Table6[[#This Row],[ Emission
Rate]]*0.0000143833*360*365*(1/(VLOOKUP(Table6[[#This Row],[CAS No.]],'Toxicity Values'!B$4:C$247,2,FALSE))), ""), "")</f>
        <v/>
      </c>
      <c r="G191" s="95"/>
      <c r="H191" s="72"/>
      <c r="I191" s="32"/>
      <c r="J191" s="72"/>
      <c r="K191" s="72"/>
      <c r="L191" s="72"/>
      <c r="M191" s="34"/>
      <c r="N191" s="34"/>
    </row>
    <row r="192" spans="1:14" s="75" customFormat="1" ht="18">
      <c r="A192" s="93"/>
      <c r="B192" t="s">
        <v>305</v>
      </c>
      <c r="C192" s="3">
        <v>924163</v>
      </c>
      <c r="D192" s="104"/>
      <c r="E192" s="106" t="str">
        <f>IF(D192&gt;0, IF(VLOOKUP(Table6[[#This Row],[CAS No.]],'Toxicity Values'!B$4:D$247,3,FALSE)&gt;0, Table6[[#This Row],[ Emission
Rate]]*0.0000143833*360*'Notes (do not make public)'!$F$14*VLOOKUP(Table6[[#This Row],[CAS No.]],'Toxicity Values'!B$4:D$247,3,FALSE)*(1/70)*(1/1000)*(1/1000)*1000000*(365), ""), "")</f>
        <v/>
      </c>
      <c r="F192" s="106" t="str">
        <f>IF(D192&gt;0, IF(VLOOKUP(Table6[[#This Row],[CAS No.]],'Toxicity Values'!B$4:C$247,2,FALSE)&gt; 0, Table6[[#This Row],[ Emission
Rate]]*0.0000143833*360*365*(1/(VLOOKUP(Table6[[#This Row],[CAS No.]],'Toxicity Values'!B$4:C$247,2,FALSE))), ""), "")</f>
        <v/>
      </c>
      <c r="G192" s="95"/>
      <c r="H192" s="72"/>
      <c r="I192" s="32"/>
      <c r="J192" s="72"/>
      <c r="K192" s="72"/>
      <c r="L192" s="72"/>
      <c r="M192" s="34"/>
      <c r="N192" s="34"/>
    </row>
    <row r="193" spans="1:16" s="75" customFormat="1" ht="18">
      <c r="A193" s="93"/>
      <c r="B193" t="s">
        <v>306</v>
      </c>
      <c r="C193" s="3">
        <v>621647</v>
      </c>
      <c r="D193" s="104"/>
      <c r="E193" s="106" t="str">
        <f>IF(D193&gt;0, IF(VLOOKUP(Table6[[#This Row],[CAS No.]],'Toxicity Values'!B$4:D$247,3,FALSE)&gt;0, Table6[[#This Row],[ Emission
Rate]]*0.0000143833*360*'Notes (do not make public)'!$F$14*VLOOKUP(Table6[[#This Row],[CAS No.]],'Toxicity Values'!B$4:D$247,3,FALSE)*(1/70)*(1/1000)*(1/1000)*1000000*(365), ""), "")</f>
        <v/>
      </c>
      <c r="F193" s="106" t="str">
        <f>IF(D193&gt;0, IF(VLOOKUP(Table6[[#This Row],[CAS No.]],'Toxicity Values'!B$4:C$247,2,FALSE)&gt; 0, Table6[[#This Row],[ Emission
Rate]]*0.0000143833*360*365*(1/(VLOOKUP(Table6[[#This Row],[CAS No.]],'Toxicity Values'!B$4:C$247,2,FALSE))), ""), "")</f>
        <v/>
      </c>
      <c r="G193" s="95"/>
      <c r="H193" s="72"/>
      <c r="I193" s="32"/>
      <c r="J193" s="72"/>
      <c r="K193" s="72"/>
      <c r="L193" s="72"/>
      <c r="M193" s="34"/>
      <c r="N193" s="34"/>
    </row>
    <row r="194" spans="1:16" s="75" customFormat="1" ht="18">
      <c r="A194" s="93"/>
      <c r="B194" t="s">
        <v>307</v>
      </c>
      <c r="C194" s="3">
        <v>55185</v>
      </c>
      <c r="D194" s="104"/>
      <c r="E194" s="106" t="str">
        <f>IF(D194&gt;0, IF(VLOOKUP(Table6[[#This Row],[CAS No.]],'Toxicity Values'!B$4:D$247,3,FALSE)&gt;0, Table6[[#This Row],[ Emission
Rate]]*0.0000143833*360*'Notes (do not make public)'!$F$14*VLOOKUP(Table6[[#This Row],[CAS No.]],'Toxicity Values'!B$4:D$247,3,FALSE)*(1/70)*(1/1000)*(1/1000)*1000000*(365), ""), "")</f>
        <v/>
      </c>
      <c r="F194" s="106" t="str">
        <f>IF(D194&gt;0, IF(VLOOKUP(Table6[[#This Row],[CAS No.]],'Toxicity Values'!B$4:C$247,2,FALSE)&gt; 0, Table6[[#This Row],[ Emission
Rate]]*0.0000143833*360*365*(1/(VLOOKUP(Table6[[#This Row],[CAS No.]],'Toxicity Values'!B$4:C$247,2,FALSE))), ""), "")</f>
        <v/>
      </c>
      <c r="G194" s="95"/>
      <c r="H194" s="72"/>
      <c r="I194" s="32"/>
      <c r="J194" s="72"/>
      <c r="K194" s="72"/>
      <c r="L194" s="72"/>
      <c r="M194" s="34"/>
      <c r="N194" s="34"/>
      <c r="O194" s="34"/>
    </row>
    <row r="195" spans="1:16" s="75" customFormat="1" ht="18">
      <c r="A195" s="93"/>
      <c r="B195" t="s">
        <v>308</v>
      </c>
      <c r="C195" s="3">
        <v>62759</v>
      </c>
      <c r="D195" s="104"/>
      <c r="E195" s="106" t="str">
        <f>IF(D195&gt;0, IF(VLOOKUP(Table6[[#This Row],[CAS No.]],'Toxicity Values'!B$4:D$247,3,FALSE)&gt;0, Table6[[#This Row],[ Emission
Rate]]*0.0000143833*360*'Notes (do not make public)'!$F$14*VLOOKUP(Table6[[#This Row],[CAS No.]],'Toxicity Values'!B$4:D$247,3,FALSE)*(1/70)*(1/1000)*(1/1000)*1000000*(365), ""), "")</f>
        <v/>
      </c>
      <c r="F195" s="106" t="str">
        <f>IF(D195&gt;0, IF(VLOOKUP(Table6[[#This Row],[CAS No.]],'Toxicity Values'!B$4:C$247,2,FALSE)&gt; 0, Table6[[#This Row],[ Emission
Rate]]*0.0000143833*360*365*(1/(VLOOKUP(Table6[[#This Row],[CAS No.]],'Toxicity Values'!B$4:C$247,2,FALSE))), ""), "")</f>
        <v/>
      </c>
      <c r="G195" s="95"/>
      <c r="H195" s="72"/>
      <c r="I195" s="32"/>
      <c r="J195" s="72"/>
      <c r="K195" s="72"/>
      <c r="L195" s="72"/>
      <c r="M195" s="34"/>
      <c r="N195" s="34"/>
      <c r="O195" s="34"/>
    </row>
    <row r="196" spans="1:16" s="75" customFormat="1" ht="18">
      <c r="A196" s="93"/>
      <c r="B196" t="s">
        <v>309</v>
      </c>
      <c r="C196" s="3">
        <v>86306</v>
      </c>
      <c r="D196" s="104"/>
      <c r="E196" s="106" t="str">
        <f>IF(D196&gt;0, IF(VLOOKUP(Table6[[#This Row],[CAS No.]],'Toxicity Values'!B$4:D$247,3,FALSE)&gt;0, Table6[[#This Row],[ Emission
Rate]]*0.0000143833*360*'Notes (do not make public)'!$F$14*VLOOKUP(Table6[[#This Row],[CAS No.]],'Toxicity Values'!B$4:D$247,3,FALSE)*(1/70)*(1/1000)*(1/1000)*1000000*(365), ""), "")</f>
        <v/>
      </c>
      <c r="F196" s="106" t="str">
        <f>IF(D196&gt;0, IF(VLOOKUP(Table6[[#This Row],[CAS No.]],'Toxicity Values'!B$4:C$247,2,FALSE)&gt; 0, Table6[[#This Row],[ Emission
Rate]]*0.0000143833*360*365*(1/(VLOOKUP(Table6[[#This Row],[CAS No.]],'Toxicity Values'!B$4:C$247,2,FALSE))), ""), "")</f>
        <v/>
      </c>
      <c r="G196" s="95"/>
      <c r="H196" s="72"/>
      <c r="I196" s="32"/>
      <c r="J196" s="72"/>
      <c r="K196" s="72"/>
      <c r="L196" s="72"/>
      <c r="M196" s="34"/>
      <c r="N196" s="34"/>
      <c r="O196" s="34"/>
    </row>
    <row r="197" spans="1:16" s="75" customFormat="1" ht="18">
      <c r="A197" s="93"/>
      <c r="B197" t="s">
        <v>310</v>
      </c>
      <c r="C197" s="3">
        <v>59892</v>
      </c>
      <c r="D197" s="104"/>
      <c r="E197" s="106" t="str">
        <f>IF(D197&gt;0, IF(VLOOKUP(Table6[[#This Row],[CAS No.]],'Toxicity Values'!B$4:D$247,3,FALSE)&gt;0, Table6[[#This Row],[ Emission
Rate]]*0.0000143833*360*'Notes (do not make public)'!$F$14*VLOOKUP(Table6[[#This Row],[CAS No.]],'Toxicity Values'!B$4:D$247,3,FALSE)*(1/70)*(1/1000)*(1/1000)*1000000*(365), ""), "")</f>
        <v/>
      </c>
      <c r="F197" s="106" t="str">
        <f>IF(D197&gt;0, IF(VLOOKUP(Table6[[#This Row],[CAS No.]],'Toxicity Values'!B$4:C$247,2,FALSE)&gt; 0, Table6[[#This Row],[ Emission
Rate]]*0.0000143833*360*365*(1/(VLOOKUP(Table6[[#This Row],[CAS No.]],'Toxicity Values'!B$4:C$247,2,FALSE))), ""), "")</f>
        <v/>
      </c>
      <c r="G197" s="95"/>
      <c r="H197" s="72"/>
      <c r="I197" s="32"/>
      <c r="J197" s="72"/>
      <c r="K197" s="32"/>
      <c r="L197" s="32"/>
      <c r="M197" s="34"/>
      <c r="N197" s="34"/>
      <c r="O197" s="34"/>
    </row>
    <row r="198" spans="1:16" s="75" customFormat="1" ht="18">
      <c r="A198" s="93"/>
      <c r="B198" t="s">
        <v>311</v>
      </c>
      <c r="C198" s="3">
        <v>100754</v>
      </c>
      <c r="D198" s="104"/>
      <c r="E198" s="106" t="str">
        <f>IF(D198&gt;0, IF(VLOOKUP(Table6[[#This Row],[CAS No.]],'Toxicity Values'!B$4:D$247,3,FALSE)&gt;0, Table6[[#This Row],[ Emission
Rate]]*0.0000143833*360*'Notes (do not make public)'!$F$14*VLOOKUP(Table6[[#This Row],[CAS No.]],'Toxicity Values'!B$4:D$247,3,FALSE)*(1/70)*(1/1000)*(1/1000)*1000000*(365), ""), "")</f>
        <v/>
      </c>
      <c r="F198" s="106" t="str">
        <f>IF(D198&gt;0, IF(VLOOKUP(Table6[[#This Row],[CAS No.]],'Toxicity Values'!B$4:C$247,2,FALSE)&gt; 0, Table6[[#This Row],[ Emission
Rate]]*0.0000143833*360*365*(1/(VLOOKUP(Table6[[#This Row],[CAS No.]],'Toxicity Values'!B$4:C$247,2,FALSE))), ""), "")</f>
        <v/>
      </c>
      <c r="G198" s="95"/>
      <c r="H198" s="72"/>
      <c r="I198" s="32"/>
      <c r="J198" s="72"/>
      <c r="K198" s="32"/>
      <c r="L198" s="32"/>
      <c r="M198" s="34"/>
      <c r="N198" s="34"/>
      <c r="O198" s="34"/>
    </row>
    <row r="199" spans="1:16" s="75" customFormat="1" ht="18">
      <c r="A199" s="93"/>
      <c r="B199" t="s">
        <v>312</v>
      </c>
      <c r="C199" s="3">
        <v>930552</v>
      </c>
      <c r="D199" s="104"/>
      <c r="E199" s="106" t="str">
        <f>IF(D199&gt;0, IF(VLOOKUP(Table6[[#This Row],[CAS No.]],'Toxicity Values'!B$4:D$247,3,FALSE)&gt;0, Table6[[#This Row],[ Emission
Rate]]*0.0000143833*360*'Notes (do not make public)'!$F$14*VLOOKUP(Table6[[#This Row],[CAS No.]],'Toxicity Values'!B$4:D$247,3,FALSE)*(1/70)*(1/1000)*(1/1000)*1000000*(365), ""), "")</f>
        <v/>
      </c>
      <c r="F199" s="106" t="str">
        <f>IF(D199&gt;0, IF(VLOOKUP(Table6[[#This Row],[CAS No.]],'Toxicity Values'!B$4:C$247,2,FALSE)&gt; 0, Table6[[#This Row],[ Emission
Rate]]*0.0000143833*360*365*(1/(VLOOKUP(Table6[[#This Row],[CAS No.]],'Toxicity Values'!B$4:C$247,2,FALSE))), ""), "")</f>
        <v/>
      </c>
      <c r="G199" s="95"/>
      <c r="H199" s="72"/>
      <c r="I199" s="32"/>
      <c r="J199" s="72"/>
      <c r="K199" s="32"/>
      <c r="L199" s="32"/>
      <c r="M199" s="34"/>
      <c r="N199" s="34"/>
      <c r="O199" s="34"/>
    </row>
    <row r="200" spans="1:16" s="75" customFormat="1" ht="18">
      <c r="A200" s="93"/>
      <c r="B200" t="s">
        <v>313</v>
      </c>
      <c r="C200" s="3">
        <v>91203</v>
      </c>
      <c r="D200" s="104"/>
      <c r="E200" s="106" t="str">
        <f>IF(D200&gt;0, IF(VLOOKUP(Table6[[#This Row],[CAS No.]],'Toxicity Values'!B$4:D$247,3,FALSE)&gt;0, Table6[[#This Row],[ Emission
Rate]]*0.0000143833*360*'Notes (do not make public)'!$F$14*VLOOKUP(Table6[[#This Row],[CAS No.]],'Toxicity Values'!B$4:D$247,3,FALSE)*(1/70)*(1/1000)*(1/1000)*1000000*(365), ""), "")</f>
        <v/>
      </c>
      <c r="F200" s="106" t="str">
        <f>IF(D200&gt;0, IF(VLOOKUP(Table6[[#This Row],[CAS No.]],'Toxicity Values'!B$4:C$247,2,FALSE)&gt; 0, Table6[[#This Row],[ Emission
Rate]]*0.0000143833*360*365*(1/(VLOOKUP(Table6[[#This Row],[CAS No.]],'Toxicity Values'!B$4:C$247,2,FALSE))), ""), "")</f>
        <v/>
      </c>
      <c r="G200" s="95"/>
      <c r="H200" s="72"/>
      <c r="I200" s="32"/>
      <c r="J200" s="32"/>
      <c r="K200" s="32"/>
      <c r="L200" s="32"/>
      <c r="M200" s="34"/>
      <c r="N200" s="34"/>
      <c r="O200" s="34"/>
      <c r="P200" s="34"/>
    </row>
    <row r="201" spans="1:16" s="75" customFormat="1" ht="18">
      <c r="A201" s="93"/>
      <c r="B201" t="s">
        <v>314</v>
      </c>
      <c r="C201" s="3">
        <v>7440020</v>
      </c>
      <c r="D201" s="104"/>
      <c r="E201" s="106" t="str">
        <f>IF(D201&gt;0, IF(VLOOKUP(Table6[[#This Row],[CAS No.]],'Toxicity Values'!B$4:D$247,3,FALSE)&gt;0, Table6[[#This Row],[ Emission
Rate]]*0.0000143833*360*'Notes (do not make public)'!$F$14*VLOOKUP(Table6[[#This Row],[CAS No.]],'Toxicity Values'!B$4:D$247,3,FALSE)*(1/70)*(1/1000)*(1/1000)*1000000*(365), ""), "")</f>
        <v/>
      </c>
      <c r="F201" s="106" t="str">
        <f>IF(D201&gt;0, IF(VLOOKUP(Table6[[#This Row],[CAS No.]],'Toxicity Values'!B$4:C$247,2,FALSE)&gt; 0, Table6[[#This Row],[ Emission
Rate]]*0.0000143833*360*365*(1/(VLOOKUP(Table6[[#This Row],[CAS No.]],'Toxicity Values'!B$4:C$247,2,FALSE))), ""), "")</f>
        <v/>
      </c>
      <c r="G201" s="95"/>
      <c r="H201" s="72"/>
      <c r="I201" s="32"/>
      <c r="J201" s="32"/>
      <c r="K201" s="32"/>
      <c r="L201" s="32"/>
      <c r="M201" s="34"/>
      <c r="N201" s="34"/>
      <c r="O201" s="34"/>
      <c r="P201" s="34"/>
    </row>
    <row r="202" spans="1:16" s="75" customFormat="1" ht="18">
      <c r="A202" s="93"/>
      <c r="B202" t="s">
        <v>315</v>
      </c>
      <c r="C202" s="3">
        <v>373024</v>
      </c>
      <c r="D202" s="104"/>
      <c r="E202" s="106" t="str">
        <f>IF(D202&gt;0, IF(VLOOKUP(Table6[[#This Row],[CAS No.]],'Toxicity Values'!B$4:D$247,3,FALSE)&gt;0, Table6[[#This Row],[ Emission
Rate]]*0.0000143833*360*'Notes (do not make public)'!$F$14*VLOOKUP(Table6[[#This Row],[CAS No.]],'Toxicity Values'!B$4:D$247,3,FALSE)*(1/70)*(1/1000)*(1/1000)*1000000*(365), ""), "")</f>
        <v/>
      </c>
      <c r="F202" s="106" t="str">
        <f>IF(D202&gt;0, IF(VLOOKUP(Table6[[#This Row],[CAS No.]],'Toxicity Values'!B$4:C$247,2,FALSE)&gt; 0, Table6[[#This Row],[ Emission
Rate]]*0.0000143833*360*365*(1/(VLOOKUP(Table6[[#This Row],[CAS No.]],'Toxicity Values'!B$4:C$247,2,FALSE))), ""), "")</f>
        <v/>
      </c>
      <c r="G202" s="95"/>
      <c r="H202" s="72"/>
      <c r="I202" s="32"/>
      <c r="J202" s="32"/>
      <c r="K202" s="32"/>
      <c r="L202" s="32"/>
      <c r="M202" s="34"/>
      <c r="N202" s="34"/>
      <c r="O202" s="34"/>
      <c r="P202" s="34"/>
    </row>
    <row r="203" spans="1:16" ht="18">
      <c r="B203" t="s">
        <v>316</v>
      </c>
      <c r="C203" s="3">
        <v>3333673</v>
      </c>
      <c r="D203" s="104"/>
      <c r="E203" s="106" t="str">
        <f>IF(D203&gt;0, IF(VLOOKUP(Table6[[#This Row],[CAS No.]],'Toxicity Values'!B$4:D$247,3,FALSE)&gt;0, Table6[[#This Row],[ Emission
Rate]]*0.0000143833*360*'Notes (do not make public)'!$F$14*VLOOKUP(Table6[[#This Row],[CAS No.]],'Toxicity Values'!B$4:D$247,3,FALSE)*(1/70)*(1/1000)*(1/1000)*1000000*(365), ""), "")</f>
        <v/>
      </c>
      <c r="F203" s="106" t="str">
        <f>IF(D203&gt;0, IF(VLOOKUP(Table6[[#This Row],[CAS No.]],'Toxicity Values'!B$4:C$247,2,FALSE)&gt; 0, Table6[[#This Row],[ Emission
Rate]]*0.0000143833*360*365*(1/(VLOOKUP(Table6[[#This Row],[CAS No.]],'Toxicity Values'!B$4:C$247,2,FALSE))), ""), "")</f>
        <v/>
      </c>
      <c r="G203" s="95"/>
      <c r="H203" s="32"/>
      <c r="I203" s="32"/>
      <c r="J203" s="32"/>
      <c r="K203" s="32"/>
      <c r="L203" s="32"/>
    </row>
    <row r="204" spans="1:16" ht="18">
      <c r="B204" t="s">
        <v>317</v>
      </c>
      <c r="C204" s="3">
        <v>13463393</v>
      </c>
      <c r="D204" s="104"/>
      <c r="E204" s="106" t="str">
        <f>IF(D204&gt;0, IF(VLOOKUP(Table6[[#This Row],[CAS No.]],'Toxicity Values'!B$4:D$247,3,FALSE)&gt;0, Table6[[#This Row],[ Emission
Rate]]*0.0000143833*360*'Notes (do not make public)'!$F$14*VLOOKUP(Table6[[#This Row],[CAS No.]],'Toxicity Values'!B$4:D$247,3,FALSE)*(1/70)*(1/1000)*(1/1000)*1000000*(365), ""), "")</f>
        <v/>
      </c>
      <c r="F204" s="106" t="str">
        <f>IF(D204&gt;0, IF(VLOOKUP(Table6[[#This Row],[CAS No.]],'Toxicity Values'!B$4:C$247,2,FALSE)&gt; 0, Table6[[#This Row],[ Emission
Rate]]*0.0000143833*360*365*(1/(VLOOKUP(Table6[[#This Row],[CAS No.]],'Toxicity Values'!B$4:C$247,2,FALSE))), ""), "")</f>
        <v/>
      </c>
      <c r="G204" s="95"/>
      <c r="H204" s="32"/>
      <c r="I204" s="32"/>
      <c r="J204" s="32"/>
      <c r="K204" s="32"/>
      <c r="L204" s="32"/>
    </row>
    <row r="205" spans="1:16" ht="18">
      <c r="B205" t="s">
        <v>318</v>
      </c>
      <c r="C205" s="3">
        <v>12054487</v>
      </c>
      <c r="D205" s="104"/>
      <c r="E205" s="106" t="str">
        <f>IF(D205&gt;0, IF(VLOOKUP(Table6[[#This Row],[CAS No.]],'Toxicity Values'!B$4:D$247,3,FALSE)&gt;0, Table6[[#This Row],[ Emission
Rate]]*0.0000143833*360*'Notes (do not make public)'!$F$14*VLOOKUP(Table6[[#This Row],[CAS No.]],'Toxicity Values'!B$4:D$247,3,FALSE)*(1/70)*(1/1000)*(1/1000)*1000000*(365), ""), "")</f>
        <v/>
      </c>
      <c r="F205" s="106" t="str">
        <f>IF(D205&gt;0, IF(VLOOKUP(Table6[[#This Row],[CAS No.]],'Toxicity Values'!B$4:C$247,2,FALSE)&gt; 0, Table6[[#This Row],[ Emission
Rate]]*0.0000143833*360*365*(1/(VLOOKUP(Table6[[#This Row],[CAS No.]],'Toxicity Values'!B$4:C$247,2,FALSE))), ""), "")</f>
        <v/>
      </c>
      <c r="G205" s="95"/>
      <c r="H205" s="32"/>
      <c r="I205" s="32"/>
      <c r="J205" s="32"/>
      <c r="K205" s="32"/>
      <c r="L205" s="32"/>
    </row>
    <row r="206" spans="1:16" ht="18">
      <c r="B206" t="s">
        <v>319</v>
      </c>
      <c r="C206" s="3">
        <v>1271289</v>
      </c>
      <c r="D206" s="104"/>
      <c r="E206" s="106" t="str">
        <f>IF(D206&gt;0, IF(VLOOKUP(Table6[[#This Row],[CAS No.]],'Toxicity Values'!B$4:D$247,3,FALSE)&gt;0, Table6[[#This Row],[ Emission
Rate]]*0.0000143833*360*'Notes (do not make public)'!$F$14*VLOOKUP(Table6[[#This Row],[CAS No.]],'Toxicity Values'!B$4:D$247,3,FALSE)*(1/70)*(1/1000)*(1/1000)*1000000*(365), ""), "")</f>
        <v/>
      </c>
      <c r="F206" s="106" t="str">
        <f>IF(D206&gt;0, IF(VLOOKUP(Table6[[#This Row],[CAS No.]],'Toxicity Values'!B$4:C$247,2,FALSE)&gt; 0, Table6[[#This Row],[ Emission
Rate]]*0.0000143833*360*365*(1/(VLOOKUP(Table6[[#This Row],[CAS No.]],'Toxicity Values'!B$4:C$247,2,FALSE))), ""), "")</f>
        <v/>
      </c>
      <c r="G206" s="95"/>
      <c r="H206" s="32"/>
      <c r="I206" s="32"/>
      <c r="J206" s="32"/>
      <c r="K206" s="32"/>
      <c r="L206" s="32"/>
    </row>
    <row r="207" spans="1:16" ht="18">
      <c r="B207" t="s">
        <v>320</v>
      </c>
      <c r="C207" s="3">
        <v>1313991</v>
      </c>
      <c r="D207" s="104"/>
      <c r="E207" s="106" t="str">
        <f>IF(D207&gt;0, IF(VLOOKUP(Table6[[#This Row],[CAS No.]],'Toxicity Values'!B$4:D$247,3,FALSE)&gt;0, Table6[[#This Row],[ Emission
Rate]]*0.0000143833*360*'Notes (do not make public)'!$F$14*VLOOKUP(Table6[[#This Row],[CAS No.]],'Toxicity Values'!B$4:D$247,3,FALSE)*(1/70)*(1/1000)*(1/1000)*1000000*(365), ""), "")</f>
        <v/>
      </c>
      <c r="F207" s="106" t="str">
        <f>IF(D207&gt;0, IF(VLOOKUP(Table6[[#This Row],[CAS No.]],'Toxicity Values'!B$4:C$247,2,FALSE)&gt; 0, Table6[[#This Row],[ Emission
Rate]]*0.0000143833*360*365*(1/(VLOOKUP(Table6[[#This Row],[CAS No.]],'Toxicity Values'!B$4:C$247,2,FALSE))), ""), "")</f>
        <v/>
      </c>
      <c r="G207" s="95"/>
      <c r="H207" s="32"/>
      <c r="I207" s="32"/>
      <c r="J207" s="32"/>
      <c r="K207" s="32"/>
      <c r="L207" s="32"/>
    </row>
    <row r="208" spans="1:16" ht="18">
      <c r="B208" t="s">
        <v>321</v>
      </c>
      <c r="C208" s="3">
        <v>1146</v>
      </c>
      <c r="D208" s="104"/>
      <c r="E208" s="106" t="str">
        <f>IF(D208&gt;0, IF(VLOOKUP(Table6[[#This Row],[CAS No.]],'Toxicity Values'!B$4:D$247,3,FALSE)&gt;0, Table6[[#This Row],[ Emission
Rate]]*0.0000143833*360*'Notes (do not make public)'!$F$14*VLOOKUP(Table6[[#This Row],[CAS No.]],'Toxicity Values'!B$4:D$247,3,FALSE)*(1/70)*(1/1000)*(1/1000)*1000000*(365), ""), "")</f>
        <v/>
      </c>
      <c r="F208" s="106" t="str">
        <f>IF(D208&gt;0, IF(VLOOKUP(Table6[[#This Row],[CAS No.]],'Toxicity Values'!B$4:C$247,2,FALSE)&gt; 0, Table6[[#This Row],[ Emission
Rate]]*0.0000143833*360*365*(1/(VLOOKUP(Table6[[#This Row],[CAS No.]],'Toxicity Values'!B$4:C$247,2,FALSE))), ""), "")</f>
        <v/>
      </c>
      <c r="G208" s="95"/>
      <c r="H208" s="32"/>
      <c r="I208" s="32"/>
      <c r="J208" s="32"/>
      <c r="K208" s="32"/>
      <c r="L208" s="32"/>
    </row>
    <row r="209" spans="2:12" ht="18">
      <c r="B209" t="s">
        <v>322</v>
      </c>
      <c r="C209" s="3">
        <v>12035722</v>
      </c>
      <c r="D209" s="104"/>
      <c r="E209" s="106" t="str">
        <f>IF(D209&gt;0, IF(VLOOKUP(Table6[[#This Row],[CAS No.]],'Toxicity Values'!B$4:D$247,3,FALSE)&gt;0, Table6[[#This Row],[ Emission
Rate]]*0.0000143833*360*'Notes (do not make public)'!$F$14*VLOOKUP(Table6[[#This Row],[CAS No.]],'Toxicity Values'!B$4:D$247,3,FALSE)*(1/70)*(1/1000)*(1/1000)*1000000*(365), ""), "")</f>
        <v/>
      </c>
      <c r="F209" s="106" t="str">
        <f>IF(D209&gt;0, IF(VLOOKUP(Table6[[#This Row],[CAS No.]],'Toxicity Values'!B$4:C$247,2,FALSE)&gt; 0, Table6[[#This Row],[ Emission
Rate]]*0.0000143833*360*365*(1/(VLOOKUP(Table6[[#This Row],[CAS No.]],'Toxicity Values'!B$4:C$247,2,FALSE))), ""), "")</f>
        <v/>
      </c>
      <c r="G209" s="95"/>
      <c r="H209" s="32"/>
      <c r="I209" s="32"/>
      <c r="J209" s="32"/>
      <c r="K209" s="32"/>
      <c r="L209" s="32"/>
    </row>
    <row r="210" spans="2:12" ht="18">
      <c r="B210" t="s">
        <v>323</v>
      </c>
      <c r="C210" s="3">
        <v>7697372</v>
      </c>
      <c r="D210" s="104"/>
      <c r="E210" s="106" t="str">
        <f>IF(D210&gt;0, IF(VLOOKUP(Table6[[#This Row],[CAS No.]],'Toxicity Values'!B$4:D$247,3,FALSE)&gt;0, Table6[[#This Row],[ Emission
Rate]]*0.0000143833*360*'Notes (do not make public)'!$F$14*VLOOKUP(Table6[[#This Row],[CAS No.]],'Toxicity Values'!B$4:D$247,3,FALSE)*(1/70)*(1/1000)*(1/1000)*1000000*(365), ""), "")</f>
        <v/>
      </c>
      <c r="F210" s="106" t="str">
        <f>IF(D210&gt;0, IF(VLOOKUP(Table6[[#This Row],[CAS No.]],'Toxicity Values'!B$4:C$247,2,FALSE)&gt; 0, Table6[[#This Row],[ Emission
Rate]]*0.0000143833*360*365*(1/(VLOOKUP(Table6[[#This Row],[CAS No.]],'Toxicity Values'!B$4:C$247,2,FALSE))), ""), "")</f>
        <v/>
      </c>
      <c r="G210" s="95"/>
      <c r="H210" s="32"/>
      <c r="I210" s="32"/>
      <c r="J210" s="32"/>
      <c r="K210" s="32"/>
      <c r="L210" s="32"/>
    </row>
    <row r="211" spans="2:12" ht="18">
      <c r="B211" t="s">
        <v>324</v>
      </c>
      <c r="C211" s="3">
        <v>10102440</v>
      </c>
      <c r="D211" s="104"/>
      <c r="E211" s="106" t="str">
        <f>IF(D211&gt;0, IF(VLOOKUP(Table6[[#This Row],[CAS No.]],'Toxicity Values'!B$4:D$247,3,FALSE)&gt;0, Table6[[#This Row],[ Emission
Rate]]*0.0000143833*360*'Notes (do not make public)'!$F$14*VLOOKUP(Table6[[#This Row],[CAS No.]],'Toxicity Values'!B$4:D$247,3,FALSE)*(1/70)*(1/1000)*(1/1000)*1000000*(365), ""), "")</f>
        <v/>
      </c>
      <c r="F211" s="106" t="str">
        <f>IF(D211&gt;0, IF(VLOOKUP(Table6[[#This Row],[CAS No.]],'Toxicity Values'!B$4:C$247,2,FALSE)&gt; 0, Table6[[#This Row],[ Emission
Rate]]*0.0000143833*360*365*(1/(VLOOKUP(Table6[[#This Row],[CAS No.]],'Toxicity Values'!B$4:C$247,2,FALSE))), ""), "")</f>
        <v/>
      </c>
      <c r="G211" s="95"/>
      <c r="H211" s="32"/>
      <c r="I211" s="32"/>
      <c r="J211" s="32"/>
      <c r="K211" s="32"/>
      <c r="L211" s="32"/>
    </row>
    <row r="212" spans="2:12" ht="18">
      <c r="B212" t="s">
        <v>325</v>
      </c>
      <c r="C212" s="3">
        <v>95487</v>
      </c>
      <c r="D212" s="104"/>
      <c r="E212" s="106" t="str">
        <f>IF(D212&gt;0, IF(VLOOKUP(Table6[[#This Row],[CAS No.]],'Toxicity Values'!B$4:D$247,3,FALSE)&gt;0, Table6[[#This Row],[ Emission
Rate]]*0.0000143833*360*'Notes (do not make public)'!$F$14*VLOOKUP(Table6[[#This Row],[CAS No.]],'Toxicity Values'!B$4:D$247,3,FALSE)*(1/70)*(1/1000)*(1/1000)*1000000*(365), ""), "")</f>
        <v/>
      </c>
      <c r="F212" s="106" t="str">
        <f>IF(D212&gt;0, IF(VLOOKUP(Table6[[#This Row],[CAS No.]],'Toxicity Values'!B$4:C$247,2,FALSE)&gt; 0, Table6[[#This Row],[ Emission
Rate]]*0.0000143833*360*365*(1/(VLOOKUP(Table6[[#This Row],[CAS No.]],'Toxicity Values'!B$4:C$247,2,FALSE))), ""), "")</f>
        <v/>
      </c>
      <c r="G212" s="95"/>
      <c r="H212" s="32"/>
      <c r="I212" s="32"/>
      <c r="J212" s="32"/>
      <c r="K212" s="32"/>
      <c r="L212" s="32"/>
    </row>
    <row r="213" spans="2:12" ht="18">
      <c r="B213" t="s">
        <v>326</v>
      </c>
      <c r="C213" s="3">
        <v>95476</v>
      </c>
      <c r="D213" s="104"/>
      <c r="E213" s="106" t="str">
        <f>IF(D213&gt;0, IF(VLOOKUP(Table6[[#This Row],[CAS No.]],'Toxicity Values'!B$4:D$247,3,FALSE)&gt;0, Table6[[#This Row],[ Emission
Rate]]*0.0000143833*360*'Notes (do not make public)'!$F$14*VLOOKUP(Table6[[#This Row],[CAS No.]],'Toxicity Values'!B$4:D$247,3,FALSE)*(1/70)*(1/1000)*(1/1000)*1000000*(365), ""), "")</f>
        <v/>
      </c>
      <c r="F213" s="106" t="str">
        <f>IF(D213&gt;0, IF(VLOOKUP(Table6[[#This Row],[CAS No.]],'Toxicity Values'!B$4:C$247,2,FALSE)&gt; 0, Table6[[#This Row],[ Emission
Rate]]*0.0000143833*360*365*(1/(VLOOKUP(Table6[[#This Row],[CAS No.]],'Toxicity Values'!B$4:C$247,2,FALSE))), ""), "")</f>
        <v/>
      </c>
      <c r="G213" s="95"/>
      <c r="H213" s="32"/>
      <c r="I213" s="32"/>
      <c r="J213" s="32"/>
      <c r="K213" s="32"/>
      <c r="L213" s="32"/>
    </row>
    <row r="214" spans="2:12" ht="18">
      <c r="B214" t="s">
        <v>327</v>
      </c>
      <c r="C214" s="3">
        <v>8014957</v>
      </c>
      <c r="D214" s="104"/>
      <c r="E214" s="106" t="str">
        <f>IF(D214&gt;0, IF(VLOOKUP(Table6[[#This Row],[CAS No.]],'Toxicity Values'!B$4:D$247,3,FALSE)&gt;0, Table6[[#This Row],[ Emission
Rate]]*0.0000143833*360*'Notes (do not make public)'!$F$14*VLOOKUP(Table6[[#This Row],[CAS No.]],'Toxicity Values'!B$4:D$247,3,FALSE)*(1/70)*(1/1000)*(1/1000)*1000000*(365), ""), "")</f>
        <v/>
      </c>
      <c r="F214" s="106" t="str">
        <f>IF(D214&gt;0, IF(VLOOKUP(Table6[[#This Row],[CAS No.]],'Toxicity Values'!B$4:C$247,2,FALSE)&gt; 0, Table6[[#This Row],[ Emission
Rate]]*0.0000143833*360*365*(1/(VLOOKUP(Table6[[#This Row],[CAS No.]],'Toxicity Values'!B$4:C$247,2,FALSE))), ""), "")</f>
        <v/>
      </c>
      <c r="G214" s="95"/>
      <c r="H214" s="32"/>
      <c r="I214" s="32"/>
      <c r="J214" s="32"/>
      <c r="K214" s="32"/>
      <c r="L214" s="32"/>
    </row>
    <row r="215" spans="2:12" ht="18">
      <c r="B215" t="s">
        <v>328</v>
      </c>
      <c r="C215" s="3">
        <v>10028156</v>
      </c>
      <c r="D215" s="104"/>
      <c r="E215" s="106" t="str">
        <f>IF(D215&gt;0, IF(VLOOKUP(Table6[[#This Row],[CAS No.]],'Toxicity Values'!B$4:D$247,3,FALSE)&gt;0, Table6[[#This Row],[ Emission
Rate]]*0.0000143833*360*'Notes (do not make public)'!$F$14*VLOOKUP(Table6[[#This Row],[CAS No.]],'Toxicity Values'!B$4:D$247,3,FALSE)*(1/70)*(1/1000)*(1/1000)*1000000*(365), ""), "")</f>
        <v/>
      </c>
      <c r="F215" s="106" t="str">
        <f>IF(D215&gt;0, IF(VLOOKUP(Table6[[#This Row],[CAS No.]],'Toxicity Values'!B$4:C$247,2,FALSE)&gt; 0, Table6[[#This Row],[ Emission
Rate]]*0.0000143833*360*365*(1/(VLOOKUP(Table6[[#This Row],[CAS No.]],'Toxicity Values'!B$4:C$247,2,FALSE))), ""), "")</f>
        <v/>
      </c>
      <c r="G215" s="95"/>
      <c r="H215" s="32"/>
      <c r="I215" s="32"/>
      <c r="J215" s="32"/>
      <c r="K215" s="32"/>
      <c r="L215" s="32"/>
    </row>
    <row r="216" spans="2:12" ht="18">
      <c r="B216" t="s">
        <v>329</v>
      </c>
      <c r="C216" s="3">
        <v>95692</v>
      </c>
      <c r="D216" s="104"/>
      <c r="E216" s="106" t="str">
        <f>IF(D216&gt;0, IF(VLOOKUP(Table6[[#This Row],[CAS No.]],'Toxicity Values'!B$4:D$247,3,FALSE)&gt;0, Table6[[#This Row],[ Emission
Rate]]*0.0000143833*360*'Notes (do not make public)'!$F$14*VLOOKUP(Table6[[#This Row],[CAS No.]],'Toxicity Values'!B$4:D$247,3,FALSE)*(1/70)*(1/1000)*(1/1000)*1000000*(365), ""), "")</f>
        <v/>
      </c>
      <c r="F216" s="106" t="str">
        <f>IF(D216&gt;0, IF(VLOOKUP(Table6[[#This Row],[CAS No.]],'Toxicity Values'!B$4:C$247,2,FALSE)&gt; 0, Table6[[#This Row],[ Emission
Rate]]*0.0000143833*360*365*(1/(VLOOKUP(Table6[[#This Row],[CAS No.]],'Toxicity Values'!B$4:C$247,2,FALSE))), ""), "")</f>
        <v/>
      </c>
      <c r="G216" s="95"/>
      <c r="H216" s="32"/>
      <c r="I216" s="32"/>
      <c r="J216" s="32"/>
      <c r="K216" s="32"/>
      <c r="L216" s="32"/>
    </row>
    <row r="217" spans="2:12" ht="18">
      <c r="B217" t="s">
        <v>330</v>
      </c>
      <c r="C217" s="3">
        <v>120718</v>
      </c>
      <c r="D217" s="104"/>
      <c r="E217" s="106" t="str">
        <f>IF(D217&gt;0, IF(VLOOKUP(Table6[[#This Row],[CAS No.]],'Toxicity Values'!B$4:D$247,3,FALSE)&gt;0, Table6[[#This Row],[ Emission
Rate]]*0.0000143833*360*'Notes (do not make public)'!$F$14*VLOOKUP(Table6[[#This Row],[CAS No.]],'Toxicity Values'!B$4:D$247,3,FALSE)*(1/70)*(1/1000)*(1/1000)*1000000*(365), ""), "")</f>
        <v/>
      </c>
      <c r="F217" s="106" t="str">
        <f>IF(D217&gt;0, IF(VLOOKUP(Table6[[#This Row],[CAS No.]],'Toxicity Values'!B$4:C$247,2,FALSE)&gt; 0, Table6[[#This Row],[ Emission
Rate]]*0.0000143833*360*365*(1/(VLOOKUP(Table6[[#This Row],[CAS No.]],'Toxicity Values'!B$4:C$247,2,FALSE))), ""), "")</f>
        <v/>
      </c>
      <c r="G217" s="95"/>
      <c r="H217" s="32"/>
      <c r="I217" s="32"/>
      <c r="J217" s="32"/>
      <c r="K217" s="32"/>
      <c r="L217" s="32"/>
    </row>
    <row r="218" spans="2:12" ht="18">
      <c r="B218" t="s">
        <v>331</v>
      </c>
      <c r="C218" s="3">
        <v>106445</v>
      </c>
      <c r="D218" s="104"/>
      <c r="E218" s="106" t="str">
        <f>IF(D218&gt;0, IF(VLOOKUP(Table6[[#This Row],[CAS No.]],'Toxicity Values'!B$4:D$247,3,FALSE)&gt;0, Table6[[#This Row],[ Emission
Rate]]*0.0000143833*360*'Notes (do not make public)'!$F$14*VLOOKUP(Table6[[#This Row],[CAS No.]],'Toxicity Values'!B$4:D$247,3,FALSE)*(1/70)*(1/1000)*(1/1000)*1000000*(365), ""), "")</f>
        <v/>
      </c>
      <c r="F218" s="106" t="str">
        <f>IF(D218&gt;0, IF(VLOOKUP(Table6[[#This Row],[CAS No.]],'Toxicity Values'!B$4:C$247,2,FALSE)&gt; 0, Table6[[#This Row],[ Emission
Rate]]*0.0000143833*360*365*(1/(VLOOKUP(Table6[[#This Row],[CAS No.]],'Toxicity Values'!B$4:C$247,2,FALSE))), ""), "")</f>
        <v/>
      </c>
      <c r="G218" s="95"/>
      <c r="H218" s="32"/>
      <c r="I218" s="32"/>
      <c r="J218" s="32"/>
      <c r="K218" s="32"/>
      <c r="L218" s="32"/>
    </row>
    <row r="219" spans="2:12" ht="18">
      <c r="B219" t="s">
        <v>332</v>
      </c>
      <c r="C219" s="3">
        <v>156105</v>
      </c>
      <c r="D219" s="104"/>
      <c r="E219" s="106" t="str">
        <f>IF(D219&gt;0, IF(VLOOKUP(Table6[[#This Row],[CAS No.]],'Toxicity Values'!B$4:D$247,3,FALSE)&gt;0, Table6[[#This Row],[ Emission
Rate]]*0.0000143833*360*'Notes (do not make public)'!$F$14*VLOOKUP(Table6[[#This Row],[CAS No.]],'Toxicity Values'!B$4:D$247,3,FALSE)*(1/70)*(1/1000)*(1/1000)*1000000*(365), ""), "")</f>
        <v/>
      </c>
      <c r="F219" s="106" t="str">
        <f>IF(D219&gt;0, IF(VLOOKUP(Table6[[#This Row],[CAS No.]],'Toxicity Values'!B$4:C$247,2,FALSE)&gt; 0, Table6[[#This Row],[ Emission
Rate]]*0.0000143833*360*365*(1/(VLOOKUP(Table6[[#This Row],[CAS No.]],'Toxicity Values'!B$4:C$247,2,FALSE))), ""), "")</f>
        <v/>
      </c>
      <c r="G219" s="95"/>
      <c r="H219" s="32"/>
      <c r="I219" s="32"/>
      <c r="J219" s="32"/>
      <c r="K219" s="32"/>
      <c r="L219" s="32"/>
    </row>
    <row r="220" spans="2:12" ht="18">
      <c r="B220" t="s">
        <v>333</v>
      </c>
      <c r="C220" s="3">
        <v>106423</v>
      </c>
      <c r="D220" s="104"/>
      <c r="E220" s="106" t="str">
        <f>IF(D220&gt;0, IF(VLOOKUP(Table6[[#This Row],[CAS No.]],'Toxicity Values'!B$4:D$247,3,FALSE)&gt;0, Table6[[#This Row],[ Emission
Rate]]*0.0000143833*360*'Notes (do not make public)'!$F$14*VLOOKUP(Table6[[#This Row],[CAS No.]],'Toxicity Values'!B$4:D$247,3,FALSE)*(1/70)*(1/1000)*(1/1000)*1000000*(365), ""), "")</f>
        <v/>
      </c>
      <c r="F220" s="106" t="str">
        <f>IF(D220&gt;0, IF(VLOOKUP(Table6[[#This Row],[CAS No.]],'Toxicity Values'!B$4:C$247,2,FALSE)&gt; 0, Table6[[#This Row],[ Emission
Rate]]*0.0000143833*360*365*(1/(VLOOKUP(Table6[[#This Row],[CAS No.]],'Toxicity Values'!B$4:C$247,2,FALSE))), ""), "")</f>
        <v/>
      </c>
      <c r="G220" s="95"/>
      <c r="H220" s="32"/>
      <c r="I220" s="32"/>
      <c r="J220" s="32"/>
      <c r="K220" s="32"/>
      <c r="L220" s="32"/>
    </row>
    <row r="221" spans="2:12" ht="18">
      <c r="B221" t="s">
        <v>334</v>
      </c>
      <c r="C221" s="3">
        <v>87865</v>
      </c>
      <c r="D221" s="104"/>
      <c r="E221" s="106" t="str">
        <f>IF(D221&gt;0, IF(VLOOKUP(Table6[[#This Row],[CAS No.]],'Toxicity Values'!B$4:D$247,3,FALSE)&gt;0, Table6[[#This Row],[ Emission
Rate]]*0.0000143833*360*'Notes (do not make public)'!$F$14*VLOOKUP(Table6[[#This Row],[CAS No.]],'Toxicity Values'!B$4:D$247,3,FALSE)*(1/70)*(1/1000)*(1/1000)*1000000*(365), ""), "")</f>
        <v/>
      </c>
      <c r="F221" s="106" t="str">
        <f>IF(D221&gt;0, IF(VLOOKUP(Table6[[#This Row],[CAS No.]],'Toxicity Values'!B$4:C$247,2,FALSE)&gt; 0, Table6[[#This Row],[ Emission
Rate]]*0.0000143833*360*365*(1/(VLOOKUP(Table6[[#This Row],[CAS No.]],'Toxicity Values'!B$4:C$247,2,FALSE))), ""), "")</f>
        <v/>
      </c>
      <c r="G221" s="95"/>
      <c r="H221" s="32"/>
      <c r="I221" s="32"/>
      <c r="J221" s="32"/>
      <c r="K221" s="32"/>
      <c r="L221" s="32"/>
    </row>
    <row r="222" spans="2:12" ht="18">
      <c r="B222" t="s">
        <v>335</v>
      </c>
      <c r="C222" s="3">
        <v>127184</v>
      </c>
      <c r="D222" s="104"/>
      <c r="E222" s="106" t="str">
        <f>IF(D222&gt;0, IF(VLOOKUP(Table6[[#This Row],[CAS No.]],'Toxicity Values'!B$4:D$247,3,FALSE)&gt;0, Table6[[#This Row],[ Emission
Rate]]*0.0000143833*360*'Notes (do not make public)'!$F$14*VLOOKUP(Table6[[#This Row],[CAS No.]],'Toxicity Values'!B$4:D$247,3,FALSE)*(1/70)*(1/1000)*(1/1000)*1000000*(365), ""), "")</f>
        <v/>
      </c>
      <c r="F222" s="106" t="str">
        <f>IF(D222&gt;0, IF(VLOOKUP(Table6[[#This Row],[CAS No.]],'Toxicity Values'!B$4:C$247,2,FALSE)&gt; 0, Table6[[#This Row],[ Emission
Rate]]*0.0000143833*360*365*(1/(VLOOKUP(Table6[[#This Row],[CAS No.]],'Toxicity Values'!B$4:C$247,2,FALSE))), ""), "")</f>
        <v/>
      </c>
      <c r="G222" s="95"/>
      <c r="H222" s="32"/>
      <c r="I222" s="32"/>
      <c r="J222" s="32"/>
      <c r="K222" s="32"/>
      <c r="L222" s="32"/>
    </row>
    <row r="223" spans="2:12" ht="18">
      <c r="B223" t="s">
        <v>336</v>
      </c>
      <c r="C223" s="3">
        <v>108952</v>
      </c>
      <c r="D223" s="104"/>
      <c r="E223" s="106" t="str">
        <f>IF(D223&gt;0, IF(VLOOKUP(Table6[[#This Row],[CAS No.]],'Toxicity Values'!B$4:D$247,3,FALSE)&gt;0, Table6[[#This Row],[ Emission
Rate]]*0.0000143833*360*'Notes (do not make public)'!$F$14*VLOOKUP(Table6[[#This Row],[CAS No.]],'Toxicity Values'!B$4:D$247,3,FALSE)*(1/70)*(1/1000)*(1/1000)*1000000*(365), ""), "")</f>
        <v/>
      </c>
      <c r="F223" s="106" t="str">
        <f>IF(D223&gt;0, IF(VLOOKUP(Table6[[#This Row],[CAS No.]],'Toxicity Values'!B$4:C$247,2,FALSE)&gt; 0, Table6[[#This Row],[ Emission
Rate]]*0.0000143833*360*365*(1/(VLOOKUP(Table6[[#This Row],[CAS No.]],'Toxicity Values'!B$4:C$247,2,FALSE))), ""), "")</f>
        <v/>
      </c>
      <c r="G223" s="95"/>
      <c r="H223" s="32"/>
      <c r="I223" s="32"/>
      <c r="J223" s="32"/>
      <c r="K223" s="32"/>
      <c r="L223" s="32"/>
    </row>
    <row r="224" spans="2:12" ht="18">
      <c r="B224" t="s">
        <v>337</v>
      </c>
      <c r="C224" s="3">
        <v>75445</v>
      </c>
      <c r="D224" s="104"/>
      <c r="E224" s="106" t="str">
        <f>IF(D224&gt;0, IF(VLOOKUP(Table6[[#This Row],[CAS No.]],'Toxicity Values'!B$4:D$247,3,FALSE)&gt;0, Table6[[#This Row],[ Emission
Rate]]*0.0000143833*360*'Notes (do not make public)'!$F$14*VLOOKUP(Table6[[#This Row],[CAS No.]],'Toxicity Values'!B$4:D$247,3,FALSE)*(1/70)*(1/1000)*(1/1000)*1000000*(365), ""), "")</f>
        <v/>
      </c>
      <c r="F224" s="106" t="str">
        <f>IF(D224&gt;0, IF(VLOOKUP(Table6[[#This Row],[CAS No.]],'Toxicity Values'!B$4:C$247,2,FALSE)&gt; 0, Table6[[#This Row],[ Emission
Rate]]*0.0000143833*360*365*(1/(VLOOKUP(Table6[[#This Row],[CAS No.]],'Toxicity Values'!B$4:C$247,2,FALSE))), ""), "")</f>
        <v/>
      </c>
      <c r="G224" s="95"/>
      <c r="H224" s="32"/>
      <c r="I224" s="32"/>
      <c r="J224" s="32"/>
      <c r="K224" s="32"/>
      <c r="L224" s="32"/>
    </row>
    <row r="225" spans="2:12" ht="18">
      <c r="B225" t="s">
        <v>338</v>
      </c>
      <c r="C225" s="3">
        <v>7803512</v>
      </c>
      <c r="D225" s="104"/>
      <c r="E225" s="106" t="str">
        <f>IF(D225&gt;0, IF(VLOOKUP(Table6[[#This Row],[CAS No.]],'Toxicity Values'!B$4:D$247,3,FALSE)&gt;0, Table6[[#This Row],[ Emission
Rate]]*0.0000143833*360*'Notes (do not make public)'!$F$14*VLOOKUP(Table6[[#This Row],[CAS No.]],'Toxicity Values'!B$4:D$247,3,FALSE)*(1/70)*(1/1000)*(1/1000)*1000000*(365), ""), "")</f>
        <v/>
      </c>
      <c r="F225" s="106" t="str">
        <f>IF(D225&gt;0, IF(VLOOKUP(Table6[[#This Row],[CAS No.]],'Toxicity Values'!B$4:C$247,2,FALSE)&gt; 0, Table6[[#This Row],[ Emission
Rate]]*0.0000143833*360*365*(1/(VLOOKUP(Table6[[#This Row],[CAS No.]],'Toxicity Values'!B$4:C$247,2,FALSE))), ""), "")</f>
        <v/>
      </c>
      <c r="G225" s="95"/>
      <c r="H225" s="32"/>
      <c r="I225" s="32"/>
      <c r="J225" s="32"/>
      <c r="K225" s="32"/>
      <c r="L225" s="32"/>
    </row>
    <row r="226" spans="2:12" ht="18">
      <c r="B226" t="s">
        <v>339</v>
      </c>
      <c r="C226" s="3">
        <v>7664382</v>
      </c>
      <c r="D226" s="104"/>
      <c r="E226" s="106" t="str">
        <f>IF(D226&gt;0, IF(VLOOKUP(Table6[[#This Row],[CAS No.]],'Toxicity Values'!B$4:D$247,3,FALSE)&gt;0, Table6[[#This Row],[ Emission
Rate]]*0.0000143833*360*'Notes (do not make public)'!$F$14*VLOOKUP(Table6[[#This Row],[CAS No.]],'Toxicity Values'!B$4:D$247,3,FALSE)*(1/70)*(1/1000)*(1/1000)*1000000*(365), ""), "")</f>
        <v/>
      </c>
      <c r="F226" s="106" t="str">
        <f>IF(D226&gt;0, IF(VLOOKUP(Table6[[#This Row],[CAS No.]],'Toxicity Values'!B$4:C$247,2,FALSE)&gt; 0, Table6[[#This Row],[ Emission
Rate]]*0.0000143833*360*365*(1/(VLOOKUP(Table6[[#This Row],[CAS No.]],'Toxicity Values'!B$4:C$247,2,FALSE))), ""), "")</f>
        <v/>
      </c>
      <c r="G226" s="95"/>
      <c r="H226" s="32"/>
      <c r="I226" s="32"/>
      <c r="J226" s="32"/>
      <c r="K226" s="32"/>
      <c r="L226" s="32"/>
    </row>
    <row r="227" spans="2:12" ht="18">
      <c r="B227" t="s">
        <v>340</v>
      </c>
      <c r="C227" s="3">
        <v>85449</v>
      </c>
      <c r="D227" s="104"/>
      <c r="E227" s="106" t="str">
        <f>IF(D227&gt;0, IF(VLOOKUP(Table6[[#This Row],[CAS No.]],'Toxicity Values'!B$4:D$247,3,FALSE)&gt;0, Table6[[#This Row],[ Emission
Rate]]*0.0000143833*360*'Notes (do not make public)'!$F$14*VLOOKUP(Table6[[#This Row],[CAS No.]],'Toxicity Values'!B$4:D$247,3,FALSE)*(1/70)*(1/1000)*(1/1000)*1000000*(365), ""), "")</f>
        <v/>
      </c>
      <c r="F227" s="106" t="str">
        <f>IF(D227&gt;0, IF(VLOOKUP(Table6[[#This Row],[CAS No.]],'Toxicity Values'!B$4:C$247,2,FALSE)&gt; 0, Table6[[#This Row],[ Emission
Rate]]*0.0000143833*360*365*(1/(VLOOKUP(Table6[[#This Row],[CAS No.]],'Toxicity Values'!B$4:C$247,2,FALSE))), ""), "")</f>
        <v/>
      </c>
      <c r="G227" s="95"/>
      <c r="H227" s="32"/>
      <c r="I227" s="32"/>
      <c r="J227" s="32"/>
      <c r="K227" s="32"/>
      <c r="L227" s="32"/>
    </row>
    <row r="228" spans="2:12" ht="18">
      <c r="B228" t="s">
        <v>341</v>
      </c>
      <c r="C228" s="3">
        <v>1336363</v>
      </c>
      <c r="D228" s="104"/>
      <c r="E228" s="106" t="str">
        <f>IF(D228&gt;0, IF(VLOOKUP(Table6[[#This Row],[CAS No.]],'Toxicity Values'!B$4:D$247,3,FALSE)&gt;0, Table6[[#This Row],[ Emission
Rate]]*0.0000143833*360*'Notes (do not make public)'!$F$14*VLOOKUP(Table6[[#This Row],[CAS No.]],'Toxicity Values'!B$4:D$247,3,FALSE)*(1/70)*(1/1000)*(1/1000)*1000000*(365), ""), "")</f>
        <v/>
      </c>
      <c r="F228" s="106" t="str">
        <f>IF(D228&gt;0, IF(VLOOKUP(Table6[[#This Row],[CAS No.]],'Toxicity Values'!B$4:C$247,2,FALSE)&gt; 0, Table6[[#This Row],[ Emission
Rate]]*0.0000143833*360*365*(1/(VLOOKUP(Table6[[#This Row],[CAS No.]],'Toxicity Values'!B$4:C$247,2,FALSE))), ""), "")</f>
        <v/>
      </c>
      <c r="G228" s="95"/>
      <c r="H228" s="32"/>
      <c r="I228" s="32"/>
      <c r="J228" s="32"/>
      <c r="K228" s="32"/>
      <c r="L228" s="32"/>
    </row>
    <row r="229" spans="2:12" ht="18">
      <c r="B229" t="s">
        <v>342</v>
      </c>
      <c r="C229" s="3">
        <v>7758012</v>
      </c>
      <c r="D229" s="104"/>
      <c r="E229" s="106" t="str">
        <f>IF(D229&gt;0, IF(VLOOKUP(Table6[[#This Row],[CAS No.]],'Toxicity Values'!B$4:D$247,3,FALSE)&gt;0, Table6[[#This Row],[ Emission
Rate]]*0.0000143833*360*'Notes (do not make public)'!$F$14*VLOOKUP(Table6[[#This Row],[CAS No.]],'Toxicity Values'!B$4:D$247,3,FALSE)*(1/70)*(1/1000)*(1/1000)*1000000*(365), ""), "")</f>
        <v/>
      </c>
      <c r="F229" s="106" t="str">
        <f>IF(D229&gt;0, IF(VLOOKUP(Table6[[#This Row],[CAS No.]],'Toxicity Values'!B$4:C$247,2,FALSE)&gt; 0, Table6[[#This Row],[ Emission
Rate]]*0.0000143833*360*365*(1/(VLOOKUP(Table6[[#This Row],[CAS No.]],'Toxicity Values'!B$4:C$247,2,FALSE))), ""), "")</f>
        <v/>
      </c>
      <c r="G229" s="95"/>
      <c r="H229" s="32"/>
      <c r="I229" s="32"/>
      <c r="J229" s="32"/>
      <c r="K229" s="32"/>
      <c r="L229" s="32"/>
    </row>
    <row r="230" spans="2:12" ht="18">
      <c r="B230" t="s">
        <v>343</v>
      </c>
      <c r="C230" s="3">
        <v>115071</v>
      </c>
      <c r="D230" s="104"/>
      <c r="E230" s="106" t="str">
        <f>IF(D230&gt;0, IF(VLOOKUP(Table6[[#This Row],[CAS No.]],'Toxicity Values'!B$4:D$247,3,FALSE)&gt;0, Table6[[#This Row],[ Emission
Rate]]*0.0000143833*360*'Notes (do not make public)'!$F$14*VLOOKUP(Table6[[#This Row],[CAS No.]],'Toxicity Values'!B$4:D$247,3,FALSE)*(1/70)*(1/1000)*(1/1000)*1000000*(365), ""), "")</f>
        <v/>
      </c>
      <c r="F230" s="106" t="str">
        <f>IF(D230&gt;0, IF(VLOOKUP(Table6[[#This Row],[CAS No.]],'Toxicity Values'!B$4:C$247,2,FALSE)&gt; 0, Table6[[#This Row],[ Emission
Rate]]*0.0000143833*360*365*(1/(VLOOKUP(Table6[[#This Row],[CAS No.]],'Toxicity Values'!B$4:C$247,2,FALSE))), ""), "")</f>
        <v/>
      </c>
      <c r="G230" s="95"/>
      <c r="H230" s="32"/>
      <c r="I230" s="32"/>
      <c r="J230" s="32"/>
      <c r="K230" s="32"/>
      <c r="L230" s="32"/>
    </row>
    <row r="231" spans="2:12" ht="18">
      <c r="B231" t="s">
        <v>344</v>
      </c>
      <c r="C231" s="3">
        <v>107982</v>
      </c>
      <c r="D231" s="104"/>
      <c r="E231" s="106" t="str">
        <f>IF(D231&gt;0, IF(VLOOKUP(Table6[[#This Row],[CAS No.]],'Toxicity Values'!B$4:D$247,3,FALSE)&gt;0, Table6[[#This Row],[ Emission
Rate]]*0.0000143833*360*'Notes (do not make public)'!$F$14*VLOOKUP(Table6[[#This Row],[CAS No.]],'Toxicity Values'!B$4:D$247,3,FALSE)*(1/70)*(1/1000)*(1/1000)*1000000*(365), ""), "")</f>
        <v/>
      </c>
      <c r="F231" s="106" t="str">
        <f>IF(D231&gt;0, IF(VLOOKUP(Table6[[#This Row],[CAS No.]],'Toxicity Values'!B$4:C$247,2,FALSE)&gt; 0, Table6[[#This Row],[ Emission
Rate]]*0.0000143833*360*365*(1/(VLOOKUP(Table6[[#This Row],[CAS No.]],'Toxicity Values'!B$4:C$247,2,FALSE))), ""), "")</f>
        <v/>
      </c>
      <c r="G231" s="95"/>
      <c r="H231" s="32"/>
      <c r="I231" s="32"/>
      <c r="J231" s="32"/>
      <c r="K231" s="32"/>
      <c r="L231" s="32"/>
    </row>
    <row r="232" spans="2:12" ht="18">
      <c r="B232" t="s">
        <v>345</v>
      </c>
      <c r="C232" s="3">
        <v>75569</v>
      </c>
      <c r="D232" s="104"/>
      <c r="E232" s="106" t="str">
        <f>IF(D232&gt;0, IF(VLOOKUP(Table6[[#This Row],[CAS No.]],'Toxicity Values'!B$4:D$247,3,FALSE)&gt;0, Table6[[#This Row],[ Emission
Rate]]*0.0000143833*360*'Notes (do not make public)'!$F$14*VLOOKUP(Table6[[#This Row],[CAS No.]],'Toxicity Values'!B$4:D$247,3,FALSE)*(1/70)*(1/1000)*(1/1000)*1000000*(365), ""), "")</f>
        <v/>
      </c>
      <c r="F232" s="106" t="str">
        <f>IF(D232&gt;0, IF(VLOOKUP(Table6[[#This Row],[CAS No.]],'Toxicity Values'!B$4:C$247,2,FALSE)&gt; 0, Table6[[#This Row],[ Emission
Rate]]*0.0000143833*360*365*(1/(VLOOKUP(Table6[[#This Row],[CAS No.]],'Toxicity Values'!B$4:C$247,2,FALSE))), ""), "")</f>
        <v/>
      </c>
      <c r="G232" s="95"/>
      <c r="H232" s="32"/>
      <c r="I232" s="32"/>
      <c r="J232" s="32"/>
      <c r="K232" s="32"/>
      <c r="L232" s="32"/>
    </row>
    <row r="233" spans="2:12" ht="18">
      <c r="B233" t="s">
        <v>346</v>
      </c>
      <c r="C233" s="3">
        <v>7782492</v>
      </c>
      <c r="D233" s="104"/>
      <c r="E233" s="106" t="str">
        <f>IF(D233&gt;0, IF(VLOOKUP(Table6[[#This Row],[CAS No.]],'Toxicity Values'!B$4:D$247,3,FALSE)&gt;0, Table6[[#This Row],[ Emission
Rate]]*0.0000143833*360*'Notes (do not make public)'!$F$14*VLOOKUP(Table6[[#This Row],[CAS No.]],'Toxicity Values'!B$4:D$247,3,FALSE)*(1/70)*(1/1000)*(1/1000)*1000000*(365), ""), "")</f>
        <v/>
      </c>
      <c r="F233" s="106" t="str">
        <f>IF(D233&gt;0, IF(VLOOKUP(Table6[[#This Row],[CAS No.]],'Toxicity Values'!B$4:C$247,2,FALSE)&gt; 0, Table6[[#This Row],[ Emission
Rate]]*0.0000143833*360*365*(1/(VLOOKUP(Table6[[#This Row],[CAS No.]],'Toxicity Values'!B$4:C$247,2,FALSE))), ""), "")</f>
        <v/>
      </c>
      <c r="G233" s="95"/>
      <c r="H233" s="32"/>
      <c r="I233" s="32"/>
      <c r="J233" s="32"/>
      <c r="K233" s="32"/>
      <c r="L233" s="32"/>
    </row>
    <row r="234" spans="2:12" ht="18">
      <c r="B234" t="s">
        <v>347</v>
      </c>
      <c r="C234" s="3">
        <v>7446346</v>
      </c>
      <c r="D234" s="104"/>
      <c r="E234" s="106" t="str">
        <f>IF(D234&gt;0, IF(VLOOKUP(Table6[[#This Row],[CAS No.]],'Toxicity Values'!B$4:D$247,3,FALSE)&gt;0, Table6[[#This Row],[ Emission
Rate]]*0.0000143833*360*'Notes (do not make public)'!$F$14*VLOOKUP(Table6[[#This Row],[CAS No.]],'Toxicity Values'!B$4:D$247,3,FALSE)*(1/70)*(1/1000)*(1/1000)*1000000*(365), ""), "")</f>
        <v/>
      </c>
      <c r="F234" s="106" t="str">
        <f>IF(D234&gt;0, IF(VLOOKUP(Table6[[#This Row],[CAS No.]],'Toxicity Values'!B$4:C$247,2,FALSE)&gt; 0, Table6[[#This Row],[ Emission
Rate]]*0.0000143833*360*365*(1/(VLOOKUP(Table6[[#This Row],[CAS No.]],'Toxicity Values'!B$4:C$247,2,FALSE))), ""), "")</f>
        <v/>
      </c>
      <c r="G234" s="95"/>
      <c r="H234" s="32"/>
      <c r="I234" s="32"/>
      <c r="J234" s="32"/>
      <c r="K234" s="32"/>
      <c r="L234" s="32"/>
    </row>
    <row r="235" spans="2:12" ht="18">
      <c r="B235" t="s">
        <v>348</v>
      </c>
      <c r="C235" s="3">
        <v>7631869</v>
      </c>
      <c r="D235" s="104"/>
      <c r="E235" s="106" t="str">
        <f>IF(D235&gt;0, IF(VLOOKUP(Table6[[#This Row],[CAS No.]],'Toxicity Values'!B$4:D$247,3,FALSE)&gt;0, Table6[[#This Row],[ Emission
Rate]]*0.0000143833*360*'Notes (do not make public)'!$F$14*VLOOKUP(Table6[[#This Row],[CAS No.]],'Toxicity Values'!B$4:D$247,3,FALSE)*(1/70)*(1/1000)*(1/1000)*1000000*(365), ""), "")</f>
        <v/>
      </c>
      <c r="F235" s="106" t="str">
        <f>IF(D235&gt;0, IF(VLOOKUP(Table6[[#This Row],[CAS No.]],'Toxicity Values'!B$4:C$247,2,FALSE)&gt; 0, Table6[[#This Row],[ Emission
Rate]]*0.0000143833*360*365*(1/(VLOOKUP(Table6[[#This Row],[CAS No.]],'Toxicity Values'!B$4:C$247,2,FALSE))), ""), "")</f>
        <v/>
      </c>
      <c r="G235" s="95"/>
      <c r="H235" s="32"/>
      <c r="I235" s="32"/>
      <c r="J235" s="32"/>
      <c r="K235" s="32"/>
      <c r="L235" s="32"/>
    </row>
    <row r="236" spans="2:12" ht="18">
      <c r="B236" t="s">
        <v>349</v>
      </c>
      <c r="C236" s="3">
        <v>1310732</v>
      </c>
      <c r="D236" s="104"/>
      <c r="E236" s="106" t="str">
        <f>IF(D236&gt;0, IF(VLOOKUP(Table6[[#This Row],[CAS No.]],'Toxicity Values'!B$4:D$247,3,FALSE)&gt;0, Table6[[#This Row],[ Emission
Rate]]*0.0000143833*360*'Notes (do not make public)'!$F$14*VLOOKUP(Table6[[#This Row],[CAS No.]],'Toxicity Values'!B$4:D$247,3,FALSE)*(1/70)*(1/1000)*(1/1000)*1000000*(365), ""), "")</f>
        <v/>
      </c>
      <c r="F236" s="106" t="str">
        <f>IF(D236&gt;0, IF(VLOOKUP(Table6[[#This Row],[CAS No.]],'Toxicity Values'!B$4:C$247,2,FALSE)&gt; 0, Table6[[#This Row],[ Emission
Rate]]*0.0000143833*360*365*(1/(VLOOKUP(Table6[[#This Row],[CAS No.]],'Toxicity Values'!B$4:C$247,2,FALSE))), ""), "")</f>
        <v/>
      </c>
      <c r="G236" s="95"/>
      <c r="H236" s="32"/>
      <c r="I236" s="32"/>
      <c r="J236" s="32"/>
      <c r="K236" s="32"/>
      <c r="L236" s="32"/>
    </row>
    <row r="237" spans="2:12" ht="18">
      <c r="B237" t="s">
        <v>350</v>
      </c>
      <c r="C237" s="3">
        <v>100425</v>
      </c>
      <c r="D237" s="104"/>
      <c r="E237" s="106" t="str">
        <f>IF(D237&gt;0, IF(VLOOKUP(Table6[[#This Row],[CAS No.]],'Toxicity Values'!B$4:D$247,3,FALSE)&gt;0, Table6[[#This Row],[ Emission
Rate]]*0.0000143833*360*'Notes (do not make public)'!$F$14*VLOOKUP(Table6[[#This Row],[CAS No.]],'Toxicity Values'!B$4:D$247,3,FALSE)*(1/70)*(1/1000)*(1/1000)*1000000*(365), ""), "")</f>
        <v/>
      </c>
      <c r="F237" s="106" t="str">
        <f>IF(D237&gt;0, IF(VLOOKUP(Table6[[#This Row],[CAS No.]],'Toxicity Values'!B$4:C$247,2,FALSE)&gt; 0, Table6[[#This Row],[ Emission
Rate]]*0.0000143833*360*365*(1/(VLOOKUP(Table6[[#This Row],[CAS No.]],'Toxicity Values'!B$4:C$247,2,FALSE))), ""), "")</f>
        <v/>
      </c>
      <c r="G237" s="95"/>
      <c r="H237" s="32"/>
      <c r="I237" s="32"/>
      <c r="J237" s="32"/>
      <c r="K237" s="32"/>
      <c r="L237" s="32"/>
    </row>
    <row r="238" spans="2:12" ht="18">
      <c r="B238" t="s">
        <v>351</v>
      </c>
      <c r="C238" s="3">
        <v>9960</v>
      </c>
      <c r="D238" s="104"/>
      <c r="E238" s="106" t="str">
        <f>IF(D238&gt;0, IF(VLOOKUP(Table6[[#This Row],[CAS No.]],'Toxicity Values'!B$4:D$247,3,FALSE)&gt;0, Table6[[#This Row],[ Emission
Rate]]*0.0000143833*360*'Notes (do not make public)'!$F$14*VLOOKUP(Table6[[#This Row],[CAS No.]],'Toxicity Values'!B$4:D$247,3,FALSE)*(1/70)*(1/1000)*(1/1000)*1000000*(365), ""), "")</f>
        <v/>
      </c>
      <c r="F238" s="106" t="str">
        <f>IF(D238&gt;0, IF(VLOOKUP(Table6[[#This Row],[CAS No.]],'Toxicity Values'!B$4:C$247,2,FALSE)&gt; 0, Table6[[#This Row],[ Emission
Rate]]*0.0000143833*360*365*(1/(VLOOKUP(Table6[[#This Row],[CAS No.]],'Toxicity Values'!B$4:C$247,2,FALSE))), ""), "")</f>
        <v/>
      </c>
      <c r="G238" s="95"/>
      <c r="H238" s="32"/>
      <c r="I238" s="32"/>
      <c r="J238" s="32"/>
      <c r="K238" s="32"/>
      <c r="L238" s="32"/>
    </row>
    <row r="239" spans="2:12" ht="18">
      <c r="B239" t="s">
        <v>352</v>
      </c>
      <c r="C239" s="3">
        <v>7446095</v>
      </c>
      <c r="D239" s="104"/>
      <c r="E239" s="106" t="str">
        <f>IF(D239&gt;0, IF(VLOOKUP(Table6[[#This Row],[CAS No.]],'Toxicity Values'!B$4:D$247,3,FALSE)&gt;0, Table6[[#This Row],[ Emission
Rate]]*0.0000143833*360*'Notes (do not make public)'!$F$14*VLOOKUP(Table6[[#This Row],[CAS No.]],'Toxicity Values'!B$4:D$247,3,FALSE)*(1/70)*(1/1000)*(1/1000)*1000000*(365), ""), "")</f>
        <v/>
      </c>
      <c r="F239" s="106" t="str">
        <f>IF(D239&gt;0, IF(VLOOKUP(Table6[[#This Row],[CAS No.]],'Toxicity Values'!B$4:C$247,2,FALSE)&gt; 0, Table6[[#This Row],[ Emission
Rate]]*0.0000143833*360*365*(1/(VLOOKUP(Table6[[#This Row],[CAS No.]],'Toxicity Values'!B$4:C$247,2,FALSE))), ""), "")</f>
        <v/>
      </c>
      <c r="G239" s="95"/>
      <c r="H239" s="32"/>
      <c r="I239" s="32"/>
      <c r="J239" s="32"/>
      <c r="K239" s="32"/>
      <c r="L239" s="32"/>
    </row>
    <row r="240" spans="2:12" ht="18">
      <c r="B240" t="s">
        <v>353</v>
      </c>
      <c r="C240" s="3">
        <v>7664939</v>
      </c>
      <c r="D240" s="104"/>
      <c r="E240" s="106" t="str">
        <f>IF(D240&gt;0, IF(VLOOKUP(Table6[[#This Row],[CAS No.]],'Toxicity Values'!B$4:D$247,3,FALSE)&gt;0, Table6[[#This Row],[ Emission
Rate]]*0.0000143833*360*'Notes (do not make public)'!$F$14*VLOOKUP(Table6[[#This Row],[CAS No.]],'Toxicity Values'!B$4:D$247,3,FALSE)*(1/70)*(1/1000)*(1/1000)*1000000*(365), ""), "")</f>
        <v/>
      </c>
      <c r="F240" s="106" t="str">
        <f>IF(D240&gt;0, IF(VLOOKUP(Table6[[#This Row],[CAS No.]],'Toxicity Values'!B$4:C$247,2,FALSE)&gt; 0, Table6[[#This Row],[ Emission
Rate]]*0.0000143833*360*365*(1/(VLOOKUP(Table6[[#This Row],[CAS No.]],'Toxicity Values'!B$4:C$247,2,FALSE))), ""), "")</f>
        <v/>
      </c>
      <c r="G240" s="95"/>
      <c r="H240" s="32"/>
      <c r="I240" s="32"/>
      <c r="J240" s="32"/>
      <c r="K240" s="32"/>
      <c r="L240" s="32"/>
    </row>
    <row r="241" spans="2:12" ht="18">
      <c r="B241" t="s">
        <v>354</v>
      </c>
      <c r="C241" s="3">
        <v>7446719</v>
      </c>
      <c r="D241" s="104"/>
      <c r="E241" s="106" t="str">
        <f>IF(D241&gt;0, IF(VLOOKUP(Table6[[#This Row],[CAS No.]],'Toxicity Values'!B$4:D$247,3,FALSE)&gt;0, Table6[[#This Row],[ Emission
Rate]]*0.0000143833*360*'Notes (do not make public)'!$F$14*VLOOKUP(Table6[[#This Row],[CAS No.]],'Toxicity Values'!B$4:D$247,3,FALSE)*(1/70)*(1/1000)*(1/1000)*1000000*(365), ""), "")</f>
        <v/>
      </c>
      <c r="F241" s="106" t="str">
        <f>IF(D241&gt;0, IF(VLOOKUP(Table6[[#This Row],[CAS No.]],'Toxicity Values'!B$4:C$247,2,FALSE)&gt; 0, Table6[[#This Row],[ Emission
Rate]]*0.0000143833*360*365*(1/(VLOOKUP(Table6[[#This Row],[CAS No.]],'Toxicity Values'!B$4:C$247,2,FALSE))), ""), "")</f>
        <v/>
      </c>
      <c r="G241" s="95"/>
      <c r="H241" s="32"/>
      <c r="I241" s="32"/>
      <c r="J241" s="32"/>
      <c r="K241" s="32"/>
      <c r="L241" s="32"/>
    </row>
    <row r="242" spans="2:12" ht="18">
      <c r="B242" t="s">
        <v>355</v>
      </c>
      <c r="C242" s="3">
        <v>540885</v>
      </c>
      <c r="D242" s="104"/>
      <c r="E242" s="106" t="str">
        <f>IF(D242&gt;0, IF(VLOOKUP(Table6[[#This Row],[CAS No.]],'Toxicity Values'!B$4:D$247,3,FALSE)&gt;0, Table6[[#This Row],[ Emission
Rate]]*0.0000143833*360*'Notes (do not make public)'!$F$14*VLOOKUP(Table6[[#This Row],[CAS No.]],'Toxicity Values'!B$4:D$247,3,FALSE)*(1/70)*(1/1000)*(1/1000)*1000000*(365), ""), "")</f>
        <v/>
      </c>
      <c r="F242" s="106" t="str">
        <f>IF(D242&gt;0, IF(VLOOKUP(Table6[[#This Row],[CAS No.]],'Toxicity Values'!B$4:C$247,2,FALSE)&gt; 0, Table6[[#This Row],[ Emission
Rate]]*0.0000143833*360*365*(1/(VLOOKUP(Table6[[#This Row],[CAS No.]],'Toxicity Values'!B$4:C$247,2,FALSE))), ""), "")</f>
        <v/>
      </c>
      <c r="G242" s="95"/>
      <c r="H242" s="32"/>
      <c r="I242" s="32"/>
      <c r="J242" s="32"/>
      <c r="K242" s="32"/>
      <c r="L242" s="32"/>
    </row>
    <row r="243" spans="2:12" ht="18">
      <c r="B243" t="s">
        <v>356</v>
      </c>
      <c r="C243" s="3">
        <v>127184</v>
      </c>
      <c r="D243" s="104"/>
      <c r="E243" s="106" t="str">
        <f>IF(D243&gt;0, IF(VLOOKUP(Table6[[#This Row],[CAS No.]],'Toxicity Values'!B$4:D$247,3,FALSE)&gt;0, Table6[[#This Row],[ Emission
Rate]]*0.0000143833*360*'Notes (do not make public)'!$F$14*VLOOKUP(Table6[[#This Row],[CAS No.]],'Toxicity Values'!B$4:D$247,3,FALSE)*(1/70)*(1/1000)*(1/1000)*1000000*(365), ""), "")</f>
        <v/>
      </c>
      <c r="F243" s="106" t="str">
        <f>IF(D243&gt;0, IF(VLOOKUP(Table6[[#This Row],[CAS No.]],'Toxicity Values'!B$4:C$247,2,FALSE)&gt; 0, Table6[[#This Row],[ Emission
Rate]]*0.0000143833*360*365*(1/(VLOOKUP(Table6[[#This Row],[CAS No.]],'Toxicity Values'!B$4:C$247,2,FALSE))), ""), "")</f>
        <v/>
      </c>
      <c r="G243" s="95"/>
      <c r="H243" s="32"/>
      <c r="I243" s="32"/>
      <c r="J243" s="32"/>
      <c r="K243" s="32"/>
      <c r="L243" s="32"/>
    </row>
    <row r="244" spans="2:12" ht="18">
      <c r="B244" t="s">
        <v>357</v>
      </c>
      <c r="C244" s="3">
        <v>62555</v>
      </c>
      <c r="D244" s="104"/>
      <c r="E244" s="106" t="str">
        <f>IF(D244&gt;0, IF(VLOOKUP(Table6[[#This Row],[CAS No.]],'Toxicity Values'!B$4:D$247,3,FALSE)&gt;0, Table6[[#This Row],[ Emission
Rate]]*0.0000143833*360*'Notes (do not make public)'!$F$14*VLOOKUP(Table6[[#This Row],[CAS No.]],'Toxicity Values'!B$4:D$247,3,FALSE)*(1/70)*(1/1000)*(1/1000)*1000000*(365), ""), "")</f>
        <v/>
      </c>
      <c r="F244" s="106" t="str">
        <f>IF(D244&gt;0, IF(VLOOKUP(Table6[[#This Row],[CAS No.]],'Toxicity Values'!B$4:C$247,2,FALSE)&gt; 0, Table6[[#This Row],[ Emission
Rate]]*0.0000143833*360*365*(1/(VLOOKUP(Table6[[#This Row],[CAS No.]],'Toxicity Values'!B$4:C$247,2,FALSE))), ""), "")</f>
        <v/>
      </c>
      <c r="G244" s="95"/>
      <c r="H244" s="32"/>
      <c r="I244" s="32"/>
      <c r="J244" s="32"/>
      <c r="K244" s="32"/>
      <c r="L244" s="32"/>
    </row>
    <row r="245" spans="2:12" ht="18">
      <c r="B245" t="s">
        <v>358</v>
      </c>
      <c r="C245" s="3">
        <v>108883</v>
      </c>
      <c r="D245" s="104"/>
      <c r="E245" s="106" t="str">
        <f>IF(D245&gt;0, IF(VLOOKUP(Table6[[#This Row],[CAS No.]],'Toxicity Values'!B$4:D$247,3,FALSE)&gt;0, Table6[[#This Row],[ Emission
Rate]]*0.0000143833*360*'Notes (do not make public)'!$F$14*VLOOKUP(Table6[[#This Row],[CAS No.]],'Toxicity Values'!B$4:D$247,3,FALSE)*(1/70)*(1/1000)*(1/1000)*1000000*(365), ""), "")</f>
        <v/>
      </c>
      <c r="F245" s="106" t="str">
        <f>IF(D245&gt;0, IF(VLOOKUP(Table6[[#This Row],[CAS No.]],'Toxicity Values'!B$4:C$247,2,FALSE)&gt; 0, Table6[[#This Row],[ Emission
Rate]]*0.0000143833*360*365*(1/(VLOOKUP(Table6[[#This Row],[CAS No.]],'Toxicity Values'!B$4:C$247,2,FALSE))), ""), "")</f>
        <v/>
      </c>
      <c r="G245" s="95"/>
      <c r="H245" s="32"/>
      <c r="I245" s="32"/>
      <c r="J245" s="32"/>
      <c r="K245" s="32"/>
      <c r="L245" s="32"/>
    </row>
    <row r="246" spans="2:12" ht="18">
      <c r="B246" t="s">
        <v>359</v>
      </c>
      <c r="C246" s="3">
        <v>26471625</v>
      </c>
      <c r="D246" s="104"/>
      <c r="E246" s="106" t="str">
        <f>IF(D246&gt;0, IF(VLOOKUP(Table6[[#This Row],[CAS No.]],'Toxicity Values'!B$4:D$247,3,FALSE)&gt;0, Table6[[#This Row],[ Emission
Rate]]*0.0000143833*360*'Notes (do not make public)'!$F$14*VLOOKUP(Table6[[#This Row],[CAS No.]],'Toxicity Values'!B$4:D$247,3,FALSE)*(1/70)*(1/1000)*(1/1000)*1000000*(365), ""), "")</f>
        <v/>
      </c>
      <c r="F246" s="106" t="str">
        <f>IF(D246&gt;0, IF(VLOOKUP(Table6[[#This Row],[CAS No.]],'Toxicity Values'!B$4:C$247,2,FALSE)&gt; 0, Table6[[#This Row],[ Emission
Rate]]*0.0000143833*360*365*(1/(VLOOKUP(Table6[[#This Row],[CAS No.]],'Toxicity Values'!B$4:C$247,2,FALSE))), ""), "")</f>
        <v/>
      </c>
      <c r="G246" s="95"/>
      <c r="H246" s="32"/>
      <c r="I246" s="32"/>
      <c r="J246" s="32"/>
      <c r="K246" s="32"/>
      <c r="L246" s="32"/>
    </row>
    <row r="247" spans="2:12" ht="18">
      <c r="B247" t="s">
        <v>360</v>
      </c>
      <c r="C247" s="3">
        <v>584849</v>
      </c>
      <c r="D247" s="104"/>
      <c r="E247" s="106" t="str">
        <f>IF(D247&gt;0, IF(VLOOKUP(Table6[[#This Row],[CAS No.]],'Toxicity Values'!B$4:D$247,3,FALSE)&gt;0, Table6[[#This Row],[ Emission
Rate]]*0.0000143833*360*'Notes (do not make public)'!$F$14*VLOOKUP(Table6[[#This Row],[CAS No.]],'Toxicity Values'!B$4:D$247,3,FALSE)*(1/70)*(1/1000)*(1/1000)*1000000*(365), ""), "")</f>
        <v/>
      </c>
      <c r="F247" s="106" t="str">
        <f>IF(D247&gt;0, IF(VLOOKUP(Table6[[#This Row],[CAS No.]],'Toxicity Values'!B$4:C$247,2,FALSE)&gt; 0, Table6[[#This Row],[ Emission
Rate]]*0.0000143833*360*365*(1/(VLOOKUP(Table6[[#This Row],[CAS No.]],'Toxicity Values'!B$4:C$247,2,FALSE))), ""), "")</f>
        <v/>
      </c>
      <c r="G247" s="95"/>
      <c r="H247" s="32"/>
      <c r="I247" s="32"/>
      <c r="J247" s="32"/>
      <c r="K247" s="32"/>
      <c r="L247" s="32"/>
    </row>
    <row r="248" spans="2:12" ht="18">
      <c r="B248" t="s">
        <v>360</v>
      </c>
      <c r="C248" s="3">
        <v>91087</v>
      </c>
      <c r="D248" s="104"/>
      <c r="E248" s="106" t="str">
        <f>IF(D248&gt;0, IF(VLOOKUP(Table6[[#This Row],[CAS No.]],'Toxicity Values'!B$4:D$247,3,FALSE)&gt;0, Table6[[#This Row],[ Emission
Rate]]*0.0000143833*360*'Notes (do not make public)'!$F$14*VLOOKUP(Table6[[#This Row],[CAS No.]],'Toxicity Values'!B$4:D$247,3,FALSE)*(1/70)*(1/1000)*(1/1000)*1000000*(365), ""), "")</f>
        <v/>
      </c>
      <c r="F248" s="106" t="str">
        <f>IF(D248&gt;0, IF(VLOOKUP(Table6[[#This Row],[CAS No.]],'Toxicity Values'!B$4:C$247,2,FALSE)&gt; 0, Table6[[#This Row],[ Emission
Rate]]*0.0000143833*360*365*(1/(VLOOKUP(Table6[[#This Row],[CAS No.]],'Toxicity Values'!B$4:C$247,2,FALSE))), ""), "")</f>
        <v/>
      </c>
      <c r="G248" s="95"/>
      <c r="H248" s="32"/>
      <c r="I248" s="32"/>
      <c r="J248" s="32"/>
      <c r="K248" s="32"/>
      <c r="L248" s="32"/>
    </row>
    <row r="249" spans="2:12" ht="18">
      <c r="B249" t="s">
        <v>361</v>
      </c>
      <c r="C249" s="3">
        <v>79016</v>
      </c>
      <c r="D249" s="104"/>
      <c r="E249" s="106" t="str">
        <f>IF(D249&gt;0, IF(VLOOKUP(Table6[[#This Row],[CAS No.]],'Toxicity Values'!B$4:D$247,3,FALSE)&gt;0, Table6[[#This Row],[ Emission
Rate]]*0.0000143833*360*'Notes (do not make public)'!$F$14*VLOOKUP(Table6[[#This Row],[CAS No.]],'Toxicity Values'!B$4:D$247,3,FALSE)*(1/70)*(1/1000)*(1/1000)*1000000*(365), ""), "")</f>
        <v/>
      </c>
      <c r="F249" s="106" t="str">
        <f>IF(D249&gt;0, IF(VLOOKUP(Table6[[#This Row],[CAS No.]],'Toxicity Values'!B$4:C$247,2,FALSE)&gt; 0, Table6[[#This Row],[ Emission
Rate]]*0.0000143833*360*365*(1/(VLOOKUP(Table6[[#This Row],[CAS No.]],'Toxicity Values'!B$4:C$247,2,FALSE))), ""), "")</f>
        <v/>
      </c>
      <c r="G249" s="95"/>
      <c r="H249" s="32"/>
      <c r="I249" s="32"/>
      <c r="J249" s="32"/>
      <c r="K249" s="32"/>
      <c r="L249" s="32"/>
    </row>
    <row r="250" spans="2:12" ht="18">
      <c r="B250" t="s">
        <v>362</v>
      </c>
      <c r="C250" s="3">
        <v>121448</v>
      </c>
      <c r="D250" s="104"/>
      <c r="E250" s="106" t="str">
        <f>IF(D250&gt;0, IF(VLOOKUP(Table6[[#This Row],[CAS No.]],'Toxicity Values'!B$4:D$247,3,FALSE)&gt;0, Table6[[#This Row],[ Emission
Rate]]*0.0000143833*360*'Notes (do not make public)'!$F$14*VLOOKUP(Table6[[#This Row],[CAS No.]],'Toxicity Values'!B$4:D$247,3,FALSE)*(1/70)*(1/1000)*(1/1000)*1000000*(365), ""), "")</f>
        <v/>
      </c>
      <c r="F250" s="106" t="str">
        <f>IF(D250&gt;0, IF(VLOOKUP(Table6[[#This Row],[CAS No.]],'Toxicity Values'!B$4:C$247,2,FALSE)&gt; 0, Table6[[#This Row],[ Emission
Rate]]*0.0000143833*360*365*(1/(VLOOKUP(Table6[[#This Row],[CAS No.]],'Toxicity Values'!B$4:C$247,2,FALSE))), ""), "")</f>
        <v/>
      </c>
      <c r="G250" s="95"/>
      <c r="H250" s="32"/>
      <c r="I250" s="32"/>
      <c r="J250" s="32"/>
      <c r="K250" s="32"/>
      <c r="L250" s="32"/>
    </row>
    <row r="251" spans="2:12" ht="18">
      <c r="B251" t="s">
        <v>363</v>
      </c>
      <c r="C251" s="3">
        <v>51796</v>
      </c>
      <c r="D251" s="104"/>
      <c r="E251" s="106" t="str">
        <f>IF(D251&gt;0, IF(VLOOKUP(Table6[[#This Row],[CAS No.]],'Toxicity Values'!B$4:D$247,3,FALSE)&gt;0, Table6[[#This Row],[ Emission
Rate]]*0.0000143833*360*'Notes (do not make public)'!$F$14*VLOOKUP(Table6[[#This Row],[CAS No.]],'Toxicity Values'!B$4:D$247,3,FALSE)*(1/70)*(1/1000)*(1/1000)*1000000*(365), ""), "")</f>
        <v/>
      </c>
      <c r="F251" s="106" t="str">
        <f>IF(D251&gt;0, IF(VLOOKUP(Table6[[#This Row],[CAS No.]],'Toxicity Values'!B$4:C$247,2,FALSE)&gt; 0, Table6[[#This Row],[ Emission
Rate]]*0.0000143833*360*365*(1/(VLOOKUP(Table6[[#This Row],[CAS No.]],'Toxicity Values'!B$4:C$247,2,FALSE))), ""), "")</f>
        <v/>
      </c>
      <c r="G251" s="95"/>
      <c r="H251" s="32"/>
      <c r="I251" s="32"/>
      <c r="J251" s="32"/>
      <c r="K251" s="32"/>
      <c r="L251" s="32"/>
    </row>
    <row r="252" spans="2:12" ht="18">
      <c r="B252" t="s">
        <v>364</v>
      </c>
      <c r="C252" s="3">
        <v>1314621</v>
      </c>
      <c r="D252" s="104"/>
      <c r="E252" s="106" t="str">
        <f>IF(D252&gt;0, IF(VLOOKUP(Table6[[#This Row],[CAS No.]],'Toxicity Values'!B$4:D$247,3,FALSE)&gt;0, Table6[[#This Row],[ Emission
Rate]]*0.0000143833*360*'Notes (do not make public)'!$F$14*VLOOKUP(Table6[[#This Row],[CAS No.]],'Toxicity Values'!B$4:D$247,3,FALSE)*(1/70)*(1/1000)*(1/1000)*1000000*(365), ""), "")</f>
        <v/>
      </c>
      <c r="F252" s="106" t="str">
        <f>IF(D252&gt;0, IF(VLOOKUP(Table6[[#This Row],[CAS No.]],'Toxicity Values'!B$4:C$247,2,FALSE)&gt; 0, Table6[[#This Row],[ Emission
Rate]]*0.0000143833*360*365*(1/(VLOOKUP(Table6[[#This Row],[CAS No.]],'Toxicity Values'!B$4:C$247,2,FALSE))), ""), "")</f>
        <v/>
      </c>
      <c r="G252" s="95"/>
      <c r="H252" s="32"/>
      <c r="I252" s="32"/>
      <c r="J252" s="32"/>
      <c r="K252" s="32"/>
      <c r="L252" s="32"/>
    </row>
    <row r="253" spans="2:12" ht="18">
      <c r="B253" t="s">
        <v>365</v>
      </c>
      <c r="C253" s="3">
        <v>108054</v>
      </c>
      <c r="D253" s="104"/>
      <c r="E253" s="106" t="str">
        <f>IF(D253&gt;0, IF(VLOOKUP(Table6[[#This Row],[CAS No.]],'Toxicity Values'!B$4:D$247,3,FALSE)&gt;0, Table6[[#This Row],[ Emission
Rate]]*0.0000143833*360*'Notes (do not make public)'!$F$14*VLOOKUP(Table6[[#This Row],[CAS No.]],'Toxicity Values'!B$4:D$247,3,FALSE)*(1/70)*(1/1000)*(1/1000)*1000000*(365), ""), "")</f>
        <v/>
      </c>
      <c r="F253" s="106" t="str">
        <f>IF(D253&gt;0, IF(VLOOKUP(Table6[[#This Row],[CAS No.]],'Toxicity Values'!B$4:C$247,2,FALSE)&gt; 0, Table6[[#This Row],[ Emission
Rate]]*0.0000143833*360*365*(1/(VLOOKUP(Table6[[#This Row],[CAS No.]],'Toxicity Values'!B$4:C$247,2,FALSE))), ""), "")</f>
        <v/>
      </c>
      <c r="G253" s="95"/>
      <c r="H253" s="32"/>
      <c r="I253" s="32"/>
      <c r="J253" s="32"/>
      <c r="K253" s="32"/>
      <c r="L253" s="32"/>
    </row>
    <row r="254" spans="2:12" ht="18">
      <c r="B254" t="s">
        <v>366</v>
      </c>
      <c r="C254" s="3">
        <v>75014</v>
      </c>
      <c r="D254" s="104"/>
      <c r="E254" s="106" t="str">
        <f>IF(D254&gt;0, IF(VLOOKUP(Table6[[#This Row],[CAS No.]],'Toxicity Values'!B$4:D$247,3,FALSE)&gt;0, Table6[[#This Row],[ Emission
Rate]]*0.0000143833*360*'Notes (do not make public)'!$F$14*VLOOKUP(Table6[[#This Row],[CAS No.]],'Toxicity Values'!B$4:D$247,3,FALSE)*(1/70)*(1/1000)*(1/1000)*1000000*(365), ""), "")</f>
        <v/>
      </c>
      <c r="F254" s="106" t="str">
        <f>IF(D254&gt;0, IF(VLOOKUP(Table6[[#This Row],[CAS No.]],'Toxicity Values'!B$4:C$247,2,FALSE)&gt; 0, Table6[[#This Row],[ Emission
Rate]]*0.0000143833*360*365*(1/(VLOOKUP(Table6[[#This Row],[CAS No.]],'Toxicity Values'!B$4:C$247,2,FALSE))), ""), "")</f>
        <v/>
      </c>
      <c r="G254" s="95"/>
      <c r="H254" s="32"/>
      <c r="I254" s="32"/>
      <c r="J254" s="32"/>
      <c r="K254" s="32"/>
      <c r="L254" s="32"/>
    </row>
    <row r="255" spans="2:12" ht="18">
      <c r="B255" t="s">
        <v>367</v>
      </c>
      <c r="C255" s="3">
        <v>1330207</v>
      </c>
      <c r="D255" s="104"/>
      <c r="E255" s="106" t="str">
        <f>IF(D255&gt;0, IF(VLOOKUP(Table6[[#This Row],[CAS No.]],'Toxicity Values'!B$4:D$247,3,FALSE)&gt;0, Table6[[#This Row],[ Emission
Rate]]*0.0000143833*360*'Notes (do not make public)'!$F$14*VLOOKUP(Table6[[#This Row],[CAS No.]],'Toxicity Values'!B$4:D$247,3,FALSE)*(1/70)*(1/1000)*(1/1000)*1000000*(365), ""), "")</f>
        <v/>
      </c>
      <c r="F255" s="106" t="str">
        <f>IF(D255&gt;0, IF(VLOOKUP(Table6[[#This Row],[CAS No.]],'Toxicity Values'!B$4:C$247,2,FALSE)&gt; 0, Table6[[#This Row],[ Emission
Rate]]*0.0000143833*360*365*(1/(VLOOKUP(Table6[[#This Row],[CAS No.]],'Toxicity Values'!B$4:C$247,2,FALSE))), ""), "")</f>
        <v/>
      </c>
      <c r="G255" s="95"/>
      <c r="H255" s="32"/>
      <c r="I255" s="32"/>
      <c r="J255" s="32"/>
      <c r="K255" s="32"/>
      <c r="L255" s="32"/>
    </row>
    <row r="256" spans="2:12" ht="18">
      <c r="B256" t="s">
        <v>368</v>
      </c>
      <c r="C256" s="3">
        <v>7440622</v>
      </c>
      <c r="D256" s="104"/>
      <c r="E256" s="106" t="str">
        <f>IF(D256&gt;0, IF(VLOOKUP(Table6[[#This Row],[CAS No.]],'Toxicity Values'!B$4:D$247,3,FALSE)&gt;0, Table6[[#This Row],[ Emission
Rate]]*0.0000143833*360*'Notes (do not make public)'!$F$14*VLOOKUP(Table6[[#This Row],[CAS No.]],'Toxicity Values'!B$4:D$247,3,FALSE)*(1/70)*(1/1000)*(1/1000)*1000000*(365), ""), "")</f>
        <v/>
      </c>
      <c r="F256" s="106" t="str">
        <f>IF(D256&gt;0, IF(VLOOKUP(Table6[[#This Row],[CAS No.]],'Toxicity Values'!B$4:C$247,2,FALSE)&gt; 0, Table6[[#This Row],[ Emission
Rate]]*0.0000143833*360*365*(1/(VLOOKUP(Table6[[#This Row],[CAS No.]],'Toxicity Values'!B$4:C$247,2,FALSE))), ""), "")</f>
        <v/>
      </c>
      <c r="G256" s="95"/>
      <c r="H256" s="32"/>
      <c r="I256" s="32"/>
      <c r="J256" s="32"/>
      <c r="K256" s="32"/>
      <c r="L256" s="32"/>
    </row>
    <row r="257" spans="2:12">
      <c r="B257" s="96"/>
      <c r="C257" s="70"/>
      <c r="D257" s="97"/>
      <c r="E257" s="98"/>
      <c r="F257" s="98"/>
      <c r="G257" s="97"/>
      <c r="H257" s="32"/>
      <c r="I257" s="32"/>
      <c r="J257" s="32"/>
      <c r="K257" s="32"/>
      <c r="L257" s="32"/>
    </row>
    <row r="258" spans="2:12" ht="18">
      <c r="B258" s="136" t="s">
        <v>369</v>
      </c>
      <c r="C258" s="136"/>
      <c r="D258" s="136"/>
      <c r="E258" s="107">
        <f>SUM(E11:E256)</f>
        <v>5.6267447507251189</v>
      </c>
      <c r="F258" s="107">
        <f>SUM(F11:F256)</f>
        <v>1.5119724960000001E-3</v>
      </c>
      <c r="G258" s="107">
        <f>SUM(G11:G256)</f>
        <v>7.5511073821034266E-3</v>
      </c>
    </row>
    <row r="259" spans="2:12">
      <c r="B259" s="65"/>
      <c r="C259" s="70"/>
      <c r="D259" s="69"/>
      <c r="E259" s="66"/>
      <c r="F259" s="66"/>
      <c r="G259" s="69"/>
    </row>
  </sheetData>
  <sheetProtection algorithmName="SHA-512" hashValue="5NjMkYF6aul+adUeHydjDfzVzdQSV4JRflXJGWK+CUiQZki3emI36c4njBDV4EKGeYxFYL5uPda+oOb5sWkSyA==" saltValue="9RkfD34s87uxbjezmCr0Ow==" spinCount="100000" sheet="1" objects="1" scenarios="1"/>
  <mergeCells count="11">
    <mergeCell ref="B258:D258"/>
    <mergeCell ref="B7:C7"/>
    <mergeCell ref="B6:C6"/>
    <mergeCell ref="F1:G1"/>
    <mergeCell ref="F2:G2"/>
    <mergeCell ref="C1:D1"/>
    <mergeCell ref="C2:D2"/>
    <mergeCell ref="C3:D3"/>
    <mergeCell ref="F6:G6"/>
    <mergeCell ref="F7:G7"/>
    <mergeCell ref="F8:G8"/>
  </mergeCells>
  <dataValidations count="1">
    <dataValidation type="list" showInputMessage="1" showErrorMessage="1" promptTitle="Is this a diesel B.U.G.?" prompt="If so, enter &quot;yes.&quot; If not, enter &quot;no.&quot;" sqref="H2" xr:uid="{80896020-FB06-43B5-A408-F3A7F3CE9577}">
      <formula1>$K$2:$K$3</formula1>
    </dataValidation>
  </dataValidations>
  <pageMargins left="0.7" right="0.7" top="0.75" bottom="0.75" header="0.3" footer="0.3"/>
  <pageSetup orientation="portrait" horizontalDpi="300" verticalDpi="300" r:id="rId1"/>
  <ignoredErrors>
    <ignoredError sqref="E11:F11" calculatedColumn="1"/>
  </ignoredError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D6D8C2A2-0923-4B4F-997E-767F297494CB}">
          <x14:formula1>
            <xm:f>'Distance Multiplier'!$I$6:$I$66</xm:f>
          </x14:formula1>
          <xm:sqref>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6"/>
  <sheetViews>
    <sheetView zoomScaleNormal="100" workbookViewId="0">
      <selection activeCell="F6" sqref="F6:F32"/>
    </sheetView>
  </sheetViews>
  <sheetFormatPr defaultRowHeight="14.45"/>
  <cols>
    <col min="1" max="1" width="16.7109375" bestFit="1" customWidth="1"/>
    <col min="3" max="3" width="16.7109375" customWidth="1"/>
    <col min="4" max="4" width="10.28515625" customWidth="1"/>
    <col min="5" max="5" width="11.7109375" customWidth="1"/>
    <col min="6" max="6" width="15.140625" customWidth="1"/>
    <col min="7" max="7" width="15" customWidth="1"/>
    <col min="9" max="11" width="10.28515625" customWidth="1"/>
    <col min="12" max="12" width="11.5703125" customWidth="1"/>
    <col min="13" max="13" width="11.7109375" customWidth="1"/>
    <col min="14" max="14" width="13.85546875" customWidth="1"/>
    <col min="15" max="15" width="15.5703125" customWidth="1"/>
  </cols>
  <sheetData>
    <row r="1" spans="1:15" s="105" customFormat="1" ht="71.45" customHeight="1">
      <c r="A1" s="153" t="s">
        <v>370</v>
      </c>
      <c r="B1" s="153"/>
      <c r="C1" s="153"/>
      <c r="D1" s="153"/>
      <c r="E1" s="153"/>
      <c r="F1" s="153"/>
      <c r="G1" s="153"/>
      <c r="I1" s="155" t="s">
        <v>371</v>
      </c>
      <c r="J1" s="155"/>
      <c r="K1" s="155"/>
      <c r="L1" s="155"/>
      <c r="M1" s="155"/>
      <c r="N1" s="155"/>
      <c r="O1" s="155"/>
    </row>
    <row r="2" spans="1:15" s="105" customFormat="1"/>
    <row r="3" spans="1:15" s="105" customFormat="1"/>
    <row r="4" spans="1:15" ht="28.35">
      <c r="A4" s="152" t="s">
        <v>372</v>
      </c>
      <c r="B4" s="152"/>
      <c r="C4" s="152"/>
      <c r="D4" s="152"/>
      <c r="E4" s="152"/>
      <c r="F4" s="152"/>
      <c r="G4" s="152"/>
      <c r="I4" s="154" t="s">
        <v>373</v>
      </c>
      <c r="J4" s="154"/>
      <c r="K4" s="154"/>
      <c r="L4" s="154"/>
      <c r="M4" s="154"/>
      <c r="N4" s="154"/>
      <c r="O4" s="154"/>
    </row>
    <row r="5" spans="1:15" s="12" customFormat="1" ht="42.95">
      <c r="A5" s="19" t="s">
        <v>374</v>
      </c>
      <c r="B5" s="19" t="s">
        <v>375</v>
      </c>
      <c r="C5" s="31" t="s">
        <v>376</v>
      </c>
      <c r="D5" s="26" t="s">
        <v>377</v>
      </c>
      <c r="E5" s="26" t="s">
        <v>378</v>
      </c>
      <c r="F5" s="27" t="s">
        <v>379</v>
      </c>
      <c r="G5" s="27" t="s">
        <v>380</v>
      </c>
      <c r="I5" s="19" t="s">
        <v>374</v>
      </c>
      <c r="J5" s="19" t="s">
        <v>375</v>
      </c>
      <c r="K5" s="30" t="s">
        <v>381</v>
      </c>
      <c r="L5" s="26" t="s">
        <v>377</v>
      </c>
      <c r="M5" s="26" t="s">
        <v>378</v>
      </c>
      <c r="N5" s="27" t="s">
        <v>379</v>
      </c>
      <c r="O5" s="27" t="s">
        <v>380</v>
      </c>
    </row>
    <row r="6" spans="1:15" s="12" customFormat="1" ht="15.75">
      <c r="A6" s="28">
        <v>0</v>
      </c>
      <c r="B6" s="29">
        <f t="shared" ref="B6:B32" si="0">A6*3.28084</f>
        <v>0</v>
      </c>
      <c r="C6" s="14">
        <v>1</v>
      </c>
      <c r="D6" s="121">
        <v>1853.2611971758895</v>
      </c>
      <c r="E6" s="15">
        <f t="shared" ref="E6:E7" si="1">D6*C6</f>
        <v>1853.2611971758895</v>
      </c>
      <c r="F6" s="120">
        <v>4.68</v>
      </c>
      <c r="G6" s="16">
        <f t="shared" ref="G6:G7" si="2">F6*C6</f>
        <v>4.68</v>
      </c>
      <c r="I6" s="28">
        <v>0</v>
      </c>
      <c r="J6" s="29">
        <f t="shared" ref="J6:J66" si="3">I6*3.28084</f>
        <v>0</v>
      </c>
      <c r="K6" s="14">
        <v>1</v>
      </c>
      <c r="L6" s="121"/>
      <c r="M6" s="15">
        <f t="shared" ref="M6:M7" si="4">L6*K6</f>
        <v>0</v>
      </c>
      <c r="N6" s="120"/>
      <c r="O6" s="16">
        <f t="shared" ref="O6:O7" si="5">N6*K6</f>
        <v>0</v>
      </c>
    </row>
    <row r="7" spans="1:15" s="12" customFormat="1" ht="15.75">
      <c r="A7" s="23">
        <v>5</v>
      </c>
      <c r="B7" s="29">
        <f t="shared" si="0"/>
        <v>16.404199999999999</v>
      </c>
      <c r="C7" s="14">
        <v>1</v>
      </c>
      <c r="D7" s="121">
        <v>1853.2611971758895</v>
      </c>
      <c r="E7" s="15">
        <f t="shared" si="1"/>
        <v>1853.2611971758895</v>
      </c>
      <c r="F7" s="120">
        <v>4.68</v>
      </c>
      <c r="G7" s="18">
        <f t="shared" si="2"/>
        <v>4.68</v>
      </c>
      <c r="I7" s="22">
        <v>5</v>
      </c>
      <c r="J7" s="29">
        <f t="shared" si="3"/>
        <v>16.404199999999999</v>
      </c>
      <c r="K7" s="14">
        <v>1</v>
      </c>
      <c r="L7" s="121"/>
      <c r="M7" s="15">
        <f t="shared" si="4"/>
        <v>0</v>
      </c>
      <c r="N7" s="120"/>
      <c r="O7" s="18">
        <f t="shared" si="5"/>
        <v>0</v>
      </c>
    </row>
    <row r="8" spans="1:15" ht="15.75">
      <c r="A8" s="23">
        <v>10</v>
      </c>
      <c r="B8" s="29">
        <f t="shared" si="0"/>
        <v>32.808399999999999</v>
      </c>
      <c r="C8" s="14">
        <v>1</v>
      </c>
      <c r="D8" s="121">
        <v>1853.2611971758895</v>
      </c>
      <c r="E8" s="15">
        <f>D8*C8</f>
        <v>1853.2611971758895</v>
      </c>
      <c r="F8" s="120">
        <v>4.68</v>
      </c>
      <c r="G8" s="18">
        <f>F8*C8</f>
        <v>4.68</v>
      </c>
      <c r="I8" s="23">
        <v>10</v>
      </c>
      <c r="J8" s="29">
        <f t="shared" si="3"/>
        <v>32.808399999999999</v>
      </c>
      <c r="K8" s="24">
        <v>0.8833906947492618</v>
      </c>
      <c r="L8" s="121"/>
      <c r="M8" s="15">
        <f>L8*K8</f>
        <v>0</v>
      </c>
      <c r="N8" s="120"/>
      <c r="O8" s="18">
        <f>N8*K8</f>
        <v>0</v>
      </c>
    </row>
    <row r="9" spans="1:15" ht="15.75">
      <c r="A9" s="23">
        <v>15</v>
      </c>
      <c r="B9" s="29">
        <f t="shared" si="0"/>
        <v>49.212600000000002</v>
      </c>
      <c r="C9" s="14">
        <v>1</v>
      </c>
      <c r="D9" s="121">
        <v>1853.2611971758895</v>
      </c>
      <c r="E9" s="15">
        <f>D9*C9</f>
        <v>1853.2611971758895</v>
      </c>
      <c r="F9" s="120">
        <v>4.68</v>
      </c>
      <c r="G9" s="16">
        <f>F9*C9</f>
        <v>4.68</v>
      </c>
      <c r="I9" s="23">
        <v>15</v>
      </c>
      <c r="J9" s="29">
        <f t="shared" si="3"/>
        <v>49.212600000000002</v>
      </c>
      <c r="K9" s="24">
        <v>0.8548783393513455</v>
      </c>
      <c r="L9" s="121"/>
      <c r="M9" s="15">
        <f>L9*K9</f>
        <v>0</v>
      </c>
      <c r="N9" s="120"/>
      <c r="O9" s="16">
        <f>N9*K9</f>
        <v>0</v>
      </c>
    </row>
    <row r="10" spans="1:15" ht="15.75">
      <c r="A10" s="13">
        <v>20</v>
      </c>
      <c r="B10" s="29">
        <f t="shared" si="0"/>
        <v>65.616799999999998</v>
      </c>
      <c r="C10" s="14">
        <v>1</v>
      </c>
      <c r="D10" s="121">
        <v>1853.2611971758895</v>
      </c>
      <c r="E10" s="15">
        <f>D10*C10</f>
        <v>1853.2611971758895</v>
      </c>
      <c r="F10" s="120">
        <v>4.68</v>
      </c>
      <c r="G10" s="16">
        <f>F10*C10</f>
        <v>4.68</v>
      </c>
      <c r="I10" s="25">
        <v>20</v>
      </c>
      <c r="J10" s="29">
        <f t="shared" si="3"/>
        <v>65.616799999999998</v>
      </c>
      <c r="K10" s="24">
        <v>0.82728624994125222</v>
      </c>
      <c r="L10" s="121"/>
      <c r="M10" s="15">
        <f>L10*K10</f>
        <v>0</v>
      </c>
      <c r="N10" s="120"/>
      <c r="O10" s="16">
        <f>N10*K10</f>
        <v>0</v>
      </c>
    </row>
    <row r="11" spans="1:15" ht="15.75">
      <c r="A11" s="20">
        <v>25</v>
      </c>
      <c r="B11" s="29">
        <f t="shared" si="0"/>
        <v>82.021000000000001</v>
      </c>
      <c r="C11" s="20">
        <v>0.85</v>
      </c>
      <c r="D11" s="121">
        <v>1853.2611971758895</v>
      </c>
      <c r="E11" s="15">
        <f>D11*C11</f>
        <v>1575.2720175995059</v>
      </c>
      <c r="F11" s="120">
        <v>4.68</v>
      </c>
      <c r="G11" s="16">
        <f>F11*C11</f>
        <v>3.9779999999999998</v>
      </c>
      <c r="I11" s="25">
        <v>25</v>
      </c>
      <c r="J11" s="29">
        <f t="shared" si="3"/>
        <v>82.021000000000001</v>
      </c>
      <c r="K11" s="24">
        <v>0.80058472397506641</v>
      </c>
      <c r="L11" s="121"/>
      <c r="M11" s="15">
        <f>L11*K11</f>
        <v>0</v>
      </c>
      <c r="N11" s="120"/>
      <c r="O11" s="16">
        <f>N11*K11</f>
        <v>0</v>
      </c>
    </row>
    <row r="12" spans="1:15" ht="15.75">
      <c r="A12" s="21">
        <v>30</v>
      </c>
      <c r="B12" s="29">
        <f t="shared" si="0"/>
        <v>98.425200000000004</v>
      </c>
      <c r="C12" s="21">
        <v>0.73</v>
      </c>
      <c r="D12" s="121">
        <v>1853.2611971758895</v>
      </c>
      <c r="E12" s="17">
        <f t="shared" ref="E12:E32" si="6">D12*C12</f>
        <v>1352.8806739383992</v>
      </c>
      <c r="F12" s="120">
        <v>4.68</v>
      </c>
      <c r="G12" s="18">
        <f t="shared" ref="G12:G32" si="7">F12*C12</f>
        <v>3.4163999999999999</v>
      </c>
      <c r="I12" s="25">
        <v>30</v>
      </c>
      <c r="J12" s="29">
        <f t="shared" si="3"/>
        <v>98.425200000000004</v>
      </c>
      <c r="K12" s="24">
        <v>0.77474501758943515</v>
      </c>
      <c r="L12" s="121"/>
      <c r="M12" s="17">
        <f t="shared" ref="M12:M14" si="8">L12*K12</f>
        <v>0</v>
      </c>
      <c r="N12" s="120"/>
      <c r="O12" s="18">
        <f t="shared" ref="O12:O32" si="9">N12*K12</f>
        <v>0</v>
      </c>
    </row>
    <row r="13" spans="1:15" ht="15.75">
      <c r="A13" s="21">
        <v>35</v>
      </c>
      <c r="B13" s="29">
        <f t="shared" si="0"/>
        <v>114.82939999999999</v>
      </c>
      <c r="C13" s="21">
        <v>0.64</v>
      </c>
      <c r="D13" s="121">
        <v>1853.2611971758895</v>
      </c>
      <c r="E13" s="17">
        <f t="shared" si="6"/>
        <v>1186.0871661925694</v>
      </c>
      <c r="F13" s="120">
        <v>4.68</v>
      </c>
      <c r="G13" s="18">
        <f t="shared" si="7"/>
        <v>2.9952000000000001</v>
      </c>
      <c r="I13" s="25">
        <v>35</v>
      </c>
      <c r="J13" s="29">
        <f t="shared" si="3"/>
        <v>114.82939999999999</v>
      </c>
      <c r="K13" s="24">
        <v>0.74973931465915389</v>
      </c>
      <c r="L13" s="121"/>
      <c r="M13" s="17">
        <f t="shared" si="8"/>
        <v>0</v>
      </c>
      <c r="N13" s="120"/>
      <c r="O13" s="18">
        <f t="shared" si="9"/>
        <v>0</v>
      </c>
    </row>
    <row r="14" spans="1:15" ht="15.75">
      <c r="A14" s="21">
        <v>40</v>
      </c>
      <c r="B14" s="29">
        <f t="shared" si="0"/>
        <v>131.2336</v>
      </c>
      <c r="C14" s="21">
        <v>0.57999999999999996</v>
      </c>
      <c r="D14" s="121">
        <v>1853.2611971758895</v>
      </c>
      <c r="E14" s="17">
        <f t="shared" si="6"/>
        <v>1074.8914943620159</v>
      </c>
      <c r="F14" s="120">
        <v>4.68</v>
      </c>
      <c r="G14" s="18">
        <f t="shared" si="7"/>
        <v>2.7143999999999995</v>
      </c>
      <c r="I14" s="25">
        <v>40</v>
      </c>
      <c r="J14" s="29">
        <f t="shared" si="3"/>
        <v>131.2336</v>
      </c>
      <c r="K14" s="24">
        <v>0.72554069685345079</v>
      </c>
      <c r="L14" s="121"/>
      <c r="M14" s="17">
        <f t="shared" si="8"/>
        <v>0</v>
      </c>
      <c r="N14" s="120"/>
      <c r="O14" s="18">
        <f t="shared" si="9"/>
        <v>0</v>
      </c>
    </row>
    <row r="15" spans="1:15" ht="15.75">
      <c r="A15" s="21">
        <v>50</v>
      </c>
      <c r="B15" s="29">
        <f t="shared" si="0"/>
        <v>164.042</v>
      </c>
      <c r="C15" s="21">
        <v>0.5</v>
      </c>
      <c r="D15" s="121">
        <v>1853.2611971758895</v>
      </c>
      <c r="E15" s="17">
        <f>D15*C15</f>
        <v>926.63059858794475</v>
      </c>
      <c r="F15" s="120">
        <v>4.68</v>
      </c>
      <c r="G15" s="18">
        <f t="shared" si="7"/>
        <v>2.34</v>
      </c>
      <c r="I15" s="25">
        <v>45</v>
      </c>
      <c r="J15" s="29">
        <f t="shared" si="3"/>
        <v>147.6378</v>
      </c>
      <c r="K15" s="24">
        <v>0.70212311465873556</v>
      </c>
      <c r="L15" s="121"/>
      <c r="M15" s="17">
        <f>L15*K15</f>
        <v>0</v>
      </c>
      <c r="N15" s="120"/>
      <c r="O15" s="18">
        <f t="shared" si="9"/>
        <v>0</v>
      </c>
    </row>
    <row r="16" spans="1:15" ht="15.75">
      <c r="A16" s="21">
        <v>60</v>
      </c>
      <c r="B16" s="29">
        <f t="shared" si="0"/>
        <v>196.85040000000001</v>
      </c>
      <c r="C16" s="21">
        <v>0.41</v>
      </c>
      <c r="D16" s="121">
        <v>1853.2611971758895</v>
      </c>
      <c r="E16" s="17">
        <f t="shared" si="6"/>
        <v>759.83709084211466</v>
      </c>
      <c r="F16" s="120">
        <v>4.68</v>
      </c>
      <c r="G16" s="18">
        <f t="shared" si="7"/>
        <v>1.9187999999999998</v>
      </c>
      <c r="I16" s="25">
        <v>50</v>
      </c>
      <c r="J16" s="29">
        <f t="shared" si="3"/>
        <v>164.042</v>
      </c>
      <c r="K16" s="24">
        <v>0.67946135933661966</v>
      </c>
      <c r="L16" s="121"/>
      <c r="M16" s="17">
        <f t="shared" ref="M16" si="10">L16*K16</f>
        <v>0</v>
      </c>
      <c r="N16" s="120"/>
      <c r="O16" s="18">
        <f t="shared" si="9"/>
        <v>0</v>
      </c>
    </row>
    <row r="17" spans="1:15" ht="15.75">
      <c r="A17" s="21">
        <v>70</v>
      </c>
      <c r="B17" s="29">
        <f t="shared" si="0"/>
        <v>229.65879999999999</v>
      </c>
      <c r="C17" s="21">
        <v>0.31</v>
      </c>
      <c r="D17" s="121">
        <v>1853.2611971758895</v>
      </c>
      <c r="E17" s="17">
        <f>D17*C17</f>
        <v>574.51097112452578</v>
      </c>
      <c r="F17" s="120">
        <v>4.68</v>
      </c>
      <c r="G17" s="18">
        <f t="shared" si="7"/>
        <v>1.4507999999999999</v>
      </c>
      <c r="I17" s="25">
        <v>55</v>
      </c>
      <c r="J17" s="29">
        <f t="shared" si="3"/>
        <v>180.4462</v>
      </c>
      <c r="K17" s="24">
        <v>0.65753103578701999</v>
      </c>
      <c r="L17" s="121"/>
      <c r="M17" s="17">
        <f>L17*K17</f>
        <v>0</v>
      </c>
      <c r="N17" s="120"/>
      <c r="O17" s="18">
        <f t="shared" si="9"/>
        <v>0</v>
      </c>
    </row>
    <row r="18" spans="1:15" ht="15.75">
      <c r="A18" s="21">
        <v>80</v>
      </c>
      <c r="B18" s="29">
        <f t="shared" si="0"/>
        <v>262.46719999999999</v>
      </c>
      <c r="C18" s="21">
        <v>0.28000000000000003</v>
      </c>
      <c r="D18" s="121">
        <v>1853.2611971758895</v>
      </c>
      <c r="E18" s="17">
        <f t="shared" si="6"/>
        <v>518.91313520924916</v>
      </c>
      <c r="F18" s="120">
        <v>4.68</v>
      </c>
      <c r="G18" s="18">
        <f t="shared" si="7"/>
        <v>1.3104</v>
      </c>
      <c r="I18" s="25">
        <v>60</v>
      </c>
      <c r="J18" s="29">
        <f t="shared" si="3"/>
        <v>196.85040000000001</v>
      </c>
      <c r="K18" s="24">
        <v>0.6363085362871348</v>
      </c>
      <c r="L18" s="121"/>
      <c r="M18" s="17">
        <f t="shared" ref="M18:M32" si="11">L18*K18</f>
        <v>0</v>
      </c>
      <c r="N18" s="120"/>
      <c r="O18" s="18">
        <f t="shared" si="9"/>
        <v>0</v>
      </c>
    </row>
    <row r="19" spans="1:15" ht="15.75">
      <c r="A19" s="21">
        <v>90</v>
      </c>
      <c r="B19" s="29">
        <f t="shared" si="0"/>
        <v>295.2756</v>
      </c>
      <c r="C19" s="21">
        <v>0.25</v>
      </c>
      <c r="D19" s="121">
        <v>1853.2611971758895</v>
      </c>
      <c r="E19" s="17">
        <f t="shared" si="6"/>
        <v>463.31529929397237</v>
      </c>
      <c r="F19" s="120">
        <v>4.68</v>
      </c>
      <c r="G19" s="18">
        <f t="shared" si="7"/>
        <v>1.17</v>
      </c>
      <c r="I19" s="25">
        <v>65</v>
      </c>
      <c r="J19" s="29">
        <f t="shared" si="3"/>
        <v>213.25460000000001</v>
      </c>
      <c r="K19" s="24">
        <v>0.61577101507802101</v>
      </c>
      <c r="L19" s="121"/>
      <c r="M19" s="17">
        <f t="shared" si="11"/>
        <v>0</v>
      </c>
      <c r="N19" s="120"/>
      <c r="O19" s="18">
        <f t="shared" si="9"/>
        <v>0</v>
      </c>
    </row>
    <row r="20" spans="1:15" ht="15.75">
      <c r="A20" s="21">
        <v>100</v>
      </c>
      <c r="B20" s="29">
        <f t="shared" si="0"/>
        <v>328.084</v>
      </c>
      <c r="C20" s="21">
        <v>0.22</v>
      </c>
      <c r="D20" s="121">
        <v>1853.2611971758895</v>
      </c>
      <c r="E20" s="17">
        <f t="shared" si="6"/>
        <v>407.7174633786957</v>
      </c>
      <c r="F20" s="120">
        <v>4.68</v>
      </c>
      <c r="G20" s="18">
        <f t="shared" si="7"/>
        <v>1.0295999999999998</v>
      </c>
      <c r="I20" s="25">
        <v>70</v>
      </c>
      <c r="J20" s="29">
        <f t="shared" si="3"/>
        <v>229.65879999999999</v>
      </c>
      <c r="K20" s="24">
        <v>0.59589636377141708</v>
      </c>
      <c r="L20" s="121"/>
      <c r="M20" s="17">
        <f t="shared" si="11"/>
        <v>0</v>
      </c>
      <c r="N20" s="120"/>
      <c r="O20" s="18">
        <f t="shared" si="9"/>
        <v>0</v>
      </c>
    </row>
    <row r="21" spans="1:15" ht="15.75">
      <c r="A21" s="21">
        <v>110</v>
      </c>
      <c r="B21" s="29">
        <f t="shared" si="0"/>
        <v>360.89240000000001</v>
      </c>
      <c r="C21" s="21">
        <v>0.18</v>
      </c>
      <c r="D21" s="121">
        <v>1853.2611971758895</v>
      </c>
      <c r="E21" s="17">
        <f t="shared" si="6"/>
        <v>333.58701549166011</v>
      </c>
      <c r="F21" s="120">
        <v>4.68</v>
      </c>
      <c r="G21" s="18">
        <f t="shared" si="7"/>
        <v>0.84239999999999993</v>
      </c>
      <c r="I21" s="25">
        <v>75</v>
      </c>
      <c r="J21" s="29">
        <f t="shared" si="3"/>
        <v>246.06299999999999</v>
      </c>
      <c r="K21" s="24">
        <v>0.57666318755033519</v>
      </c>
      <c r="L21" s="121"/>
      <c r="M21" s="17">
        <f t="shared" si="11"/>
        <v>0</v>
      </c>
      <c r="N21" s="120"/>
      <c r="O21" s="18">
        <f t="shared" si="9"/>
        <v>0</v>
      </c>
    </row>
    <row r="22" spans="1:15" ht="15.75">
      <c r="A22" s="21">
        <v>120</v>
      </c>
      <c r="B22" s="29">
        <f t="shared" si="0"/>
        <v>393.70080000000002</v>
      </c>
      <c r="C22" s="21">
        <v>0.16</v>
      </c>
      <c r="D22" s="121">
        <v>1853.2611971758895</v>
      </c>
      <c r="E22" s="17">
        <f t="shared" si="6"/>
        <v>296.52179154814235</v>
      </c>
      <c r="F22" s="120">
        <v>4.68</v>
      </c>
      <c r="G22" s="18">
        <f t="shared" si="7"/>
        <v>0.74880000000000002</v>
      </c>
      <c r="I22" s="25">
        <v>80</v>
      </c>
      <c r="J22" s="29">
        <f t="shared" si="3"/>
        <v>262.46719999999999</v>
      </c>
      <c r="K22" s="24">
        <v>0.55805078213780446</v>
      </c>
      <c r="L22" s="121"/>
      <c r="M22" s="17">
        <f t="shared" si="11"/>
        <v>0</v>
      </c>
      <c r="N22" s="120"/>
      <c r="O22" s="18">
        <f t="shared" si="9"/>
        <v>0</v>
      </c>
    </row>
    <row r="23" spans="1:15" ht="15.75">
      <c r="A23" s="21">
        <v>130</v>
      </c>
      <c r="B23" s="29">
        <f t="shared" si="0"/>
        <v>426.50920000000002</v>
      </c>
      <c r="C23" s="21">
        <v>0.15</v>
      </c>
      <c r="D23" s="121">
        <v>1853.2611971758895</v>
      </c>
      <c r="E23" s="17">
        <f t="shared" si="6"/>
        <v>277.98917957638344</v>
      </c>
      <c r="F23" s="120">
        <v>4.68</v>
      </c>
      <c r="G23" s="18">
        <f t="shared" si="7"/>
        <v>0.70199999999999996</v>
      </c>
      <c r="I23" s="25">
        <v>85</v>
      </c>
      <c r="J23" s="29">
        <f t="shared" si="3"/>
        <v>278.87139999999999</v>
      </c>
      <c r="K23" s="24">
        <v>0.5400391115089731</v>
      </c>
      <c r="L23" s="121"/>
      <c r="M23" s="17">
        <f t="shared" si="11"/>
        <v>0</v>
      </c>
      <c r="N23" s="120"/>
      <c r="O23" s="18">
        <f t="shared" si="9"/>
        <v>0</v>
      </c>
    </row>
    <row r="24" spans="1:15" ht="15.75">
      <c r="A24" s="21">
        <v>140</v>
      </c>
      <c r="B24" s="29">
        <f t="shared" si="0"/>
        <v>459.31759999999997</v>
      </c>
      <c r="C24" s="21">
        <v>0.14000000000000001</v>
      </c>
      <c r="D24" s="121">
        <v>1853.2611971758895</v>
      </c>
      <c r="E24" s="17">
        <f t="shared" si="6"/>
        <v>259.45656760462458</v>
      </c>
      <c r="F24" s="120">
        <v>4.68</v>
      </c>
      <c r="G24" s="18">
        <f t="shared" si="7"/>
        <v>0.6552</v>
      </c>
      <c r="I24" s="25">
        <v>90</v>
      </c>
      <c r="J24" s="29">
        <f t="shared" si="3"/>
        <v>295.2756</v>
      </c>
      <c r="K24" s="24">
        <v>0.52260878632257379</v>
      </c>
      <c r="L24" s="121"/>
      <c r="M24" s="17">
        <f t="shared" si="11"/>
        <v>0</v>
      </c>
      <c r="N24" s="120"/>
      <c r="O24" s="18">
        <f t="shared" si="9"/>
        <v>0</v>
      </c>
    </row>
    <row r="25" spans="1:15" ht="15.75">
      <c r="A25" s="21">
        <v>150</v>
      </c>
      <c r="B25" s="29">
        <f t="shared" si="0"/>
        <v>492.12599999999998</v>
      </c>
      <c r="C25" s="21">
        <v>0.12</v>
      </c>
      <c r="D25" s="121">
        <v>1853.2611971758895</v>
      </c>
      <c r="E25" s="17">
        <f t="shared" si="6"/>
        <v>222.39134366110673</v>
      </c>
      <c r="F25" s="120">
        <v>4.68</v>
      </c>
      <c r="G25" s="18">
        <f t="shared" si="7"/>
        <v>0.56159999999999999</v>
      </c>
      <c r="I25" s="25">
        <v>95</v>
      </c>
      <c r="J25" s="29">
        <f t="shared" si="3"/>
        <v>311.6798</v>
      </c>
      <c r="K25" s="24">
        <v>0.50574104304853795</v>
      </c>
      <c r="L25" s="121"/>
      <c r="M25" s="17">
        <f t="shared" si="11"/>
        <v>0</v>
      </c>
      <c r="N25" s="120"/>
      <c r="O25" s="18">
        <f t="shared" si="9"/>
        <v>0</v>
      </c>
    </row>
    <row r="26" spans="1:15" ht="15.75">
      <c r="A26" s="21">
        <v>160</v>
      </c>
      <c r="B26" s="29">
        <f t="shared" si="0"/>
        <v>524.93439999999998</v>
      </c>
      <c r="C26" s="21">
        <v>0.1</v>
      </c>
      <c r="D26" s="121">
        <v>1853.2611971758895</v>
      </c>
      <c r="E26" s="17">
        <f t="shared" si="6"/>
        <v>185.32611971758897</v>
      </c>
      <c r="F26" s="120">
        <v>4.68</v>
      </c>
      <c r="G26" s="18">
        <f t="shared" si="7"/>
        <v>0.46799999999999997</v>
      </c>
      <c r="I26" s="25">
        <v>100</v>
      </c>
      <c r="J26" s="29">
        <f t="shared" si="3"/>
        <v>328.084</v>
      </c>
      <c r="K26" s="24">
        <v>0.48941772376928555</v>
      </c>
      <c r="L26" s="121"/>
      <c r="M26" s="17">
        <f t="shared" si="11"/>
        <v>0</v>
      </c>
      <c r="N26" s="120"/>
      <c r="O26" s="18">
        <f t="shared" si="9"/>
        <v>0</v>
      </c>
    </row>
    <row r="27" spans="1:15" ht="15.75">
      <c r="A27" s="21">
        <v>180</v>
      </c>
      <c r="B27" s="29">
        <f t="shared" si="0"/>
        <v>590.55119999999999</v>
      </c>
      <c r="C27" s="21">
        <v>0.09</v>
      </c>
      <c r="D27" s="121">
        <v>1853.2611971758895</v>
      </c>
      <c r="E27" s="17">
        <f t="shared" si="6"/>
        <v>166.79350774583006</v>
      </c>
      <c r="F27" s="120">
        <v>4.68</v>
      </c>
      <c r="G27" s="18">
        <f t="shared" si="7"/>
        <v>0.42119999999999996</v>
      </c>
      <c r="I27" s="25">
        <v>105</v>
      </c>
      <c r="J27" s="29">
        <f t="shared" si="3"/>
        <v>344.48820000000001</v>
      </c>
      <c r="K27" s="24">
        <v>0.47362125663295251</v>
      </c>
      <c r="L27" s="121"/>
      <c r="M27" s="17">
        <f t="shared" si="11"/>
        <v>0</v>
      </c>
      <c r="N27" s="120"/>
      <c r="O27" s="18">
        <f t="shared" si="9"/>
        <v>0</v>
      </c>
    </row>
    <row r="28" spans="1:15" ht="15.75">
      <c r="A28" s="21">
        <v>200</v>
      </c>
      <c r="B28" s="29">
        <f t="shared" si="0"/>
        <v>656.16800000000001</v>
      </c>
      <c r="C28" s="21">
        <v>0.08</v>
      </c>
      <c r="D28" s="121">
        <v>1853.2611971758895</v>
      </c>
      <c r="E28" s="17">
        <f t="shared" si="6"/>
        <v>148.26089577407117</v>
      </c>
      <c r="F28" s="120">
        <v>4.68</v>
      </c>
      <c r="G28" s="18">
        <f t="shared" si="7"/>
        <v>0.37440000000000001</v>
      </c>
      <c r="I28" s="25">
        <v>110</v>
      </c>
      <c r="J28" s="29">
        <f t="shared" si="3"/>
        <v>360.89240000000001</v>
      </c>
      <c r="K28" s="24">
        <v>0.45833463693750809</v>
      </c>
      <c r="L28" s="121"/>
      <c r="M28" s="17">
        <f t="shared" si="11"/>
        <v>0</v>
      </c>
      <c r="N28" s="120"/>
      <c r="O28" s="18">
        <f t="shared" si="9"/>
        <v>0</v>
      </c>
    </row>
    <row r="29" spans="1:15" ht="15.75">
      <c r="A29" s="21">
        <v>220</v>
      </c>
      <c r="B29" s="29">
        <f t="shared" si="0"/>
        <v>721.78480000000002</v>
      </c>
      <c r="C29" s="21">
        <v>7.0000000000000007E-2</v>
      </c>
      <c r="D29" s="121">
        <v>1853.2611971758895</v>
      </c>
      <c r="E29" s="17">
        <f t="shared" si="6"/>
        <v>129.72828380231229</v>
      </c>
      <c r="F29" s="120">
        <v>4.68</v>
      </c>
      <c r="G29" s="18">
        <f t="shared" si="7"/>
        <v>0.3276</v>
      </c>
      <c r="I29" s="25">
        <v>115</v>
      </c>
      <c r="J29" s="29">
        <f t="shared" si="3"/>
        <v>377.29660000000001</v>
      </c>
      <c r="K29" s="24">
        <v>0.44354140882540261</v>
      </c>
      <c r="L29" s="121"/>
      <c r="M29" s="17">
        <f t="shared" si="11"/>
        <v>0</v>
      </c>
      <c r="N29" s="120"/>
      <c r="O29" s="18">
        <f t="shared" si="9"/>
        <v>0</v>
      </c>
    </row>
    <row r="30" spans="1:15" ht="15.75">
      <c r="A30" s="21">
        <v>240</v>
      </c>
      <c r="B30" s="29">
        <f t="shared" si="0"/>
        <v>787.40160000000003</v>
      </c>
      <c r="C30" s="21">
        <v>0.06</v>
      </c>
      <c r="D30" s="121">
        <v>1853.2611971758895</v>
      </c>
      <c r="E30" s="17">
        <f t="shared" si="6"/>
        <v>111.19567183055337</v>
      </c>
      <c r="F30" s="120">
        <v>4.68</v>
      </c>
      <c r="G30" s="18">
        <f t="shared" si="7"/>
        <v>0.28079999999999999</v>
      </c>
      <c r="I30" s="25">
        <v>120</v>
      </c>
      <c r="J30" s="29">
        <f t="shared" si="3"/>
        <v>393.70080000000002</v>
      </c>
      <c r="K30" s="24">
        <v>0.42922564756904052</v>
      </c>
      <c r="L30" s="121"/>
      <c r="M30" s="17">
        <f t="shared" si="11"/>
        <v>0</v>
      </c>
      <c r="N30" s="120"/>
      <c r="O30" s="18">
        <f t="shared" si="9"/>
        <v>0</v>
      </c>
    </row>
    <row r="31" spans="1:15" ht="15.75">
      <c r="A31" s="21">
        <v>260</v>
      </c>
      <c r="B31" s="29">
        <f t="shared" si="0"/>
        <v>853.01840000000004</v>
      </c>
      <c r="C31" s="21">
        <v>0.05</v>
      </c>
      <c r="D31" s="121">
        <v>1853.2611971758895</v>
      </c>
      <c r="E31" s="17">
        <f t="shared" si="6"/>
        <v>92.663059858794483</v>
      </c>
      <c r="F31" s="120">
        <v>4.68</v>
      </c>
      <c r="G31" s="18">
        <f t="shared" si="7"/>
        <v>0.23399999999999999</v>
      </c>
      <c r="I31" s="25">
        <v>125</v>
      </c>
      <c r="J31" s="29">
        <f t="shared" si="3"/>
        <v>410.10500000000002</v>
      </c>
      <c r="K31" s="24">
        <v>0.41537194242800668</v>
      </c>
      <c r="L31" s="121"/>
      <c r="M31" s="17">
        <f t="shared" si="11"/>
        <v>0</v>
      </c>
      <c r="N31" s="120"/>
      <c r="O31" s="18">
        <f t="shared" si="9"/>
        <v>0</v>
      </c>
    </row>
    <row r="32" spans="1:15" ht="15.75">
      <c r="A32" s="21">
        <v>280</v>
      </c>
      <c r="B32" s="29">
        <f t="shared" si="0"/>
        <v>918.63519999999994</v>
      </c>
      <c r="C32" s="21">
        <v>0.04</v>
      </c>
      <c r="D32" s="121">
        <v>1853.2611971758895</v>
      </c>
      <c r="E32" s="17">
        <f t="shared" si="6"/>
        <v>74.130447887035587</v>
      </c>
      <c r="F32" s="120">
        <v>4.68</v>
      </c>
      <c r="G32" s="18">
        <f t="shared" si="7"/>
        <v>0.18720000000000001</v>
      </c>
      <c r="I32" s="25">
        <v>130</v>
      </c>
      <c r="J32" s="29">
        <f t="shared" si="3"/>
        <v>426.50920000000002</v>
      </c>
      <c r="K32" s="24">
        <v>0.40196538005959548</v>
      </c>
      <c r="L32" s="121"/>
      <c r="M32" s="17">
        <f t="shared" si="11"/>
        <v>0</v>
      </c>
      <c r="N32" s="120"/>
      <c r="O32" s="18">
        <f t="shared" si="9"/>
        <v>0</v>
      </c>
    </row>
    <row r="33" spans="9:15" ht="15.75">
      <c r="I33" s="25">
        <v>135</v>
      </c>
      <c r="J33" s="29">
        <f t="shared" si="3"/>
        <v>442.91340000000002</v>
      </c>
      <c r="K33" s="24">
        <v>0.38899152846478025</v>
      </c>
      <c r="L33" s="121"/>
      <c r="M33" s="17">
        <f t="shared" ref="M33:M66" si="12">L33*K33</f>
        <v>0</v>
      </c>
      <c r="N33" s="120"/>
      <c r="O33" s="18">
        <f t="shared" ref="O33:O66" si="13">N33*K33</f>
        <v>0</v>
      </c>
    </row>
    <row r="34" spans="9:15" ht="15.75">
      <c r="I34" s="25">
        <v>140</v>
      </c>
      <c r="J34" s="29">
        <f t="shared" si="3"/>
        <v>459.31759999999997</v>
      </c>
      <c r="K34" s="24">
        <v>0.37643642145234507</v>
      </c>
      <c r="L34" s="121"/>
      <c r="M34" s="17">
        <f t="shared" si="12"/>
        <v>0</v>
      </c>
      <c r="N34" s="120"/>
      <c r="O34" s="18">
        <f t="shared" si="13"/>
        <v>0</v>
      </c>
    </row>
    <row r="35" spans="9:15" ht="15.75">
      <c r="I35" s="25">
        <v>145</v>
      </c>
      <c r="J35" s="29">
        <f t="shared" si="3"/>
        <v>475.72179999999997</v>
      </c>
      <c r="K35" s="24">
        <v>0.36428654360445184</v>
      </c>
      <c r="L35" s="121"/>
      <c r="M35" s="17">
        <f t="shared" si="12"/>
        <v>0</v>
      </c>
      <c r="N35" s="120"/>
      <c r="O35" s="18">
        <f t="shared" si="13"/>
        <v>0</v>
      </c>
    </row>
    <row r="36" spans="9:15" ht="15.75">
      <c r="I36" s="25">
        <v>150</v>
      </c>
      <c r="J36" s="29">
        <f t="shared" si="3"/>
        <v>492.12599999999998</v>
      </c>
      <c r="K36" s="24">
        <v>0.35252881572745992</v>
      </c>
      <c r="L36" s="121"/>
      <c r="M36" s="17">
        <f t="shared" si="12"/>
        <v>0</v>
      </c>
      <c r="N36" s="120"/>
      <c r="O36" s="18">
        <f t="shared" si="13"/>
        <v>0</v>
      </c>
    </row>
    <row r="37" spans="9:15" ht="15.75">
      <c r="I37" s="25">
        <v>155</v>
      </c>
      <c r="J37" s="29">
        <f t="shared" si="3"/>
        <v>508.53019999999998</v>
      </c>
      <c r="K37" s="24">
        <v>0.34115058077233534</v>
      </c>
      <c r="L37" s="121"/>
      <c r="M37" s="17">
        <f t="shared" si="12"/>
        <v>0</v>
      </c>
      <c r="N37" s="120"/>
      <c r="O37" s="18">
        <f t="shared" si="13"/>
        <v>0</v>
      </c>
    </row>
    <row r="38" spans="9:15" ht="15.75">
      <c r="I38" s="25">
        <v>160</v>
      </c>
      <c r="J38" s="29">
        <f t="shared" si="3"/>
        <v>524.93439999999998</v>
      </c>
      <c r="K38" s="24">
        <v>0.33013959020949357</v>
      </c>
      <c r="L38" s="121"/>
      <c r="M38" s="17">
        <f t="shared" si="12"/>
        <v>0</v>
      </c>
      <c r="N38" s="120"/>
      <c r="O38" s="18">
        <f t="shared" si="13"/>
        <v>0</v>
      </c>
    </row>
    <row r="39" spans="9:15" ht="15.75">
      <c r="I39" s="25">
        <v>165</v>
      </c>
      <c r="J39" s="29">
        <f t="shared" si="3"/>
        <v>541.33860000000004</v>
      </c>
      <c r="K39" s="24">
        <v>0.31948399084340867</v>
      </c>
      <c r="L39" s="121"/>
      <c r="M39" s="17">
        <f t="shared" si="12"/>
        <v>0</v>
      </c>
      <c r="N39" s="120"/>
      <c r="O39" s="18">
        <f t="shared" si="13"/>
        <v>0</v>
      </c>
    </row>
    <row r="40" spans="9:15" ht="15.75">
      <c r="I40" s="25">
        <v>170</v>
      </c>
      <c r="J40" s="29">
        <f t="shared" si="3"/>
        <v>557.74279999999999</v>
      </c>
      <c r="K40" s="24">
        <v>0.30917231205279455</v>
      </c>
      <c r="L40" s="121"/>
      <c r="M40" s="17">
        <f t="shared" si="12"/>
        <v>0</v>
      </c>
      <c r="N40" s="120"/>
      <c r="O40" s="18">
        <f t="shared" si="13"/>
        <v>0</v>
      </c>
    </row>
    <row r="41" spans="9:15" ht="15.75">
      <c r="I41" s="25">
        <v>175</v>
      </c>
      <c r="J41" s="29">
        <f t="shared" si="3"/>
        <v>574.14700000000005</v>
      </c>
      <c r="K41" s="24">
        <v>0.29919345344262221</v>
      </c>
      <c r="L41" s="121"/>
      <c r="M41" s="17">
        <f t="shared" si="12"/>
        <v>0</v>
      </c>
      <c r="N41" s="120"/>
      <c r="O41" s="18">
        <f t="shared" si="13"/>
        <v>0</v>
      </c>
    </row>
    <row r="42" spans="9:15" ht="15.75">
      <c r="I42" s="25">
        <v>180</v>
      </c>
      <c r="J42" s="29">
        <f t="shared" si="3"/>
        <v>590.55119999999999</v>
      </c>
      <c r="K42" s="24">
        <v>0.28953667289468216</v>
      </c>
      <c r="L42" s="121"/>
      <c r="M42" s="17">
        <f t="shared" si="12"/>
        <v>0</v>
      </c>
      <c r="N42" s="120"/>
      <c r="O42" s="18">
        <f t="shared" si="13"/>
        <v>0</v>
      </c>
    </row>
    <row r="43" spans="9:15" ht="15.75">
      <c r="I43" s="25">
        <v>185</v>
      </c>
      <c r="J43" s="29">
        <f t="shared" si="3"/>
        <v>606.95539999999994</v>
      </c>
      <c r="K43" s="24">
        <v>0.28019157500382597</v>
      </c>
      <c r="L43" s="121"/>
      <c r="M43" s="17">
        <f t="shared" si="12"/>
        <v>0</v>
      </c>
      <c r="N43" s="120"/>
      <c r="O43" s="18">
        <f t="shared" si="13"/>
        <v>0</v>
      </c>
    </row>
    <row r="44" spans="9:15" ht="15.75">
      <c r="I44" s="25">
        <v>190</v>
      </c>
      <c r="J44" s="29">
        <f t="shared" si="3"/>
        <v>623.3596</v>
      </c>
      <c r="K44" s="24">
        <v>0.27114809988744093</v>
      </c>
      <c r="L44" s="121"/>
      <c r="M44" s="17">
        <f t="shared" si="12"/>
        <v>0</v>
      </c>
      <c r="N44" s="120"/>
      <c r="O44" s="18">
        <f t="shared" si="13"/>
        <v>0</v>
      </c>
    </row>
    <row r="45" spans="9:15" ht="15.75">
      <c r="I45" s="25">
        <v>195</v>
      </c>
      <c r="J45" s="29">
        <f t="shared" si="3"/>
        <v>639.76379999999995</v>
      </c>
      <c r="K45" s="24">
        <v>0.26239651235611117</v>
      </c>
      <c r="L45" s="121"/>
      <c r="M45" s="17">
        <f t="shared" si="12"/>
        <v>0</v>
      </c>
      <c r="N45" s="120"/>
      <c r="O45" s="18">
        <f t="shared" si="13"/>
        <v>0</v>
      </c>
    </row>
    <row r="46" spans="9:15" ht="15.75">
      <c r="I46" s="25">
        <v>200</v>
      </c>
      <c r="J46" s="29">
        <f t="shared" si="3"/>
        <v>656.16800000000001</v>
      </c>
      <c r="K46" s="24">
        <v>0.25392739143380544</v>
      </c>
      <c r="L46" s="121"/>
      <c r="M46" s="17">
        <f t="shared" si="12"/>
        <v>0</v>
      </c>
      <c r="N46" s="120"/>
      <c r="O46" s="18">
        <f t="shared" si="13"/>
        <v>0</v>
      </c>
    </row>
    <row r="47" spans="9:15" ht="15.75">
      <c r="I47" s="25">
        <v>205</v>
      </c>
      <c r="J47" s="29">
        <f t="shared" si="3"/>
        <v>672.57219999999995</v>
      </c>
      <c r="K47" s="24">
        <v>0.24573162021631323</v>
      </c>
      <c r="L47" s="121"/>
      <c r="M47" s="17">
        <f t="shared" si="12"/>
        <v>0</v>
      </c>
      <c r="N47" s="120"/>
      <c r="O47" s="18">
        <f t="shared" si="13"/>
        <v>0</v>
      </c>
    </row>
    <row r="48" spans="9:15" ht="15.75">
      <c r="I48" s="25">
        <v>210</v>
      </c>
      <c r="J48" s="29">
        <f t="shared" si="3"/>
        <v>688.97640000000001</v>
      </c>
      <c r="K48" s="24">
        <v>0.23780037605700949</v>
      </c>
      <c r="L48" s="121"/>
      <c r="M48" s="17">
        <f t="shared" si="12"/>
        <v>0</v>
      </c>
      <c r="N48" s="120"/>
      <c r="O48" s="18">
        <f t="shared" si="13"/>
        <v>0</v>
      </c>
    </row>
    <row r="49" spans="9:15" ht="15.75">
      <c r="I49" s="25">
        <v>215</v>
      </c>
      <c r="J49" s="29">
        <f t="shared" si="3"/>
        <v>705.38059999999996</v>
      </c>
      <c r="K49" s="24">
        <v>0.23012512106938476</v>
      </c>
      <c r="L49" s="121"/>
      <c r="M49" s="17">
        <f t="shared" si="12"/>
        <v>0</v>
      </c>
      <c r="N49" s="120"/>
      <c r="O49" s="18">
        <f t="shared" si="13"/>
        <v>0</v>
      </c>
    </row>
    <row r="50" spans="9:15" ht="15.75">
      <c r="I50" s="25">
        <v>220</v>
      </c>
      <c r="J50" s="29">
        <f t="shared" si="3"/>
        <v>721.78480000000002</v>
      </c>
      <c r="K50" s="24">
        <v>0.22269759293611507</v>
      </c>
      <c r="L50" s="121"/>
      <c r="M50" s="17">
        <f t="shared" si="12"/>
        <v>0</v>
      </c>
      <c r="N50" s="120"/>
      <c r="O50" s="18">
        <f t="shared" si="13"/>
        <v>0</v>
      </c>
    </row>
    <row r="51" spans="9:15" ht="15.75">
      <c r="I51" s="25">
        <v>225</v>
      </c>
      <c r="J51" s="29">
        <f t="shared" si="3"/>
        <v>738.18899999999996</v>
      </c>
      <c r="K51" s="24">
        <v>0.21550979601477979</v>
      </c>
      <c r="L51" s="121"/>
      <c r="M51" s="17">
        <f t="shared" si="12"/>
        <v>0</v>
      </c>
      <c r="N51" s="120"/>
      <c r="O51" s="18">
        <f t="shared" si="13"/>
        <v>0</v>
      </c>
    </row>
    <row r="52" spans="9:15" ht="15.75">
      <c r="I52" s="25">
        <v>230</v>
      </c>
      <c r="J52" s="29">
        <f t="shared" si="3"/>
        <v>754.59320000000002</v>
      </c>
      <c r="K52" s="24">
        <v>0.20855399273065084</v>
      </c>
      <c r="L52" s="121"/>
      <c r="M52" s="17">
        <f t="shared" si="12"/>
        <v>0</v>
      </c>
      <c r="N52" s="120"/>
      <c r="O52" s="18">
        <f t="shared" si="13"/>
        <v>0</v>
      </c>
    </row>
    <row r="53" spans="9:15" ht="15.75">
      <c r="I53" s="25">
        <v>235</v>
      </c>
      <c r="J53" s="29">
        <f t="shared" si="3"/>
        <v>770.99739999999997</v>
      </c>
      <c r="K53" s="24">
        <v>0.2018226952472893</v>
      </c>
      <c r="L53" s="121"/>
      <c r="M53" s="17">
        <f t="shared" si="12"/>
        <v>0</v>
      </c>
      <c r="N53" s="120"/>
      <c r="O53" s="18">
        <f t="shared" si="13"/>
        <v>0</v>
      </c>
    </row>
    <row r="54" spans="9:15" ht="15.75">
      <c r="I54" s="25">
        <v>240</v>
      </c>
      <c r="J54" s="29">
        <f t="shared" si="3"/>
        <v>787.40160000000003</v>
      </c>
      <c r="K54" s="24">
        <v>0.19530865740598127</v>
      </c>
      <c r="L54" s="121"/>
      <c r="M54" s="17">
        <f t="shared" si="12"/>
        <v>0</v>
      </c>
      <c r="N54" s="120"/>
      <c r="O54" s="18">
        <f t="shared" si="13"/>
        <v>0</v>
      </c>
    </row>
    <row r="55" spans="9:15" ht="15.75">
      <c r="I55" s="25">
        <v>245</v>
      </c>
      <c r="J55" s="29">
        <f t="shared" si="3"/>
        <v>803.80579999999998</v>
      </c>
      <c r="K55" s="24">
        <v>0.18900486692533805</v>
      </c>
      <c r="L55" s="121"/>
      <c r="M55" s="17">
        <f t="shared" si="12"/>
        <v>0</v>
      </c>
      <c r="N55" s="120"/>
      <c r="O55" s="18">
        <f t="shared" si="13"/>
        <v>0</v>
      </c>
    </row>
    <row r="56" spans="9:15" ht="15.75">
      <c r="I56" s="25">
        <v>250</v>
      </c>
      <c r="J56" s="29">
        <f t="shared" si="3"/>
        <v>820.21</v>
      </c>
      <c r="K56" s="24">
        <v>0.1829045378526612</v>
      </c>
      <c r="L56" s="121"/>
      <c r="M56" s="17">
        <f t="shared" si="12"/>
        <v>0</v>
      </c>
      <c r="N56" s="120"/>
      <c r="O56" s="18">
        <f t="shared" si="13"/>
        <v>0</v>
      </c>
    </row>
    <row r="57" spans="9:15" ht="15.75">
      <c r="I57" s="25">
        <v>255</v>
      </c>
      <c r="J57" s="29">
        <f t="shared" si="3"/>
        <v>836.61419999999998</v>
      </c>
      <c r="K57" s="24">
        <v>0.17700110325894852</v>
      </c>
      <c r="L57" s="121"/>
      <c r="M57" s="17">
        <f t="shared" si="12"/>
        <v>0</v>
      </c>
      <c r="N57" s="120"/>
      <c r="O57" s="18">
        <f t="shared" si="13"/>
        <v>0</v>
      </c>
    </row>
    <row r="58" spans="9:15" ht="15.75">
      <c r="I58" s="25">
        <v>260</v>
      </c>
      <c r="J58" s="29">
        <f t="shared" si="3"/>
        <v>853.01840000000004</v>
      </c>
      <c r="K58" s="24">
        <v>0.17128820816967563</v>
      </c>
      <c r="L58" s="121"/>
      <c r="M58" s="17">
        <f t="shared" si="12"/>
        <v>0</v>
      </c>
      <c r="N58" s="120"/>
      <c r="O58" s="18">
        <f t="shared" si="13"/>
        <v>0</v>
      </c>
    </row>
    <row r="59" spans="9:15" ht="15.75">
      <c r="I59" s="25">
        <v>265</v>
      </c>
      <c r="J59" s="29">
        <f t="shared" si="3"/>
        <v>869.42259999999999</v>
      </c>
      <c r="K59" s="24">
        <v>0.16575970272374466</v>
      </c>
      <c r="L59" s="121"/>
      <c r="M59" s="17">
        <f t="shared" si="12"/>
        <v>0</v>
      </c>
      <c r="N59" s="120"/>
      <c r="O59" s="18">
        <f t="shared" si="13"/>
        <v>0</v>
      </c>
    </row>
    <row r="60" spans="9:15" ht="15.75">
      <c r="I60" s="25">
        <v>270</v>
      </c>
      <c r="J60" s="29">
        <f t="shared" si="3"/>
        <v>885.82680000000005</v>
      </c>
      <c r="K60" s="24">
        <v>0.16040963555323431</v>
      </c>
      <c r="L60" s="121"/>
      <c r="M60" s="17">
        <f t="shared" si="12"/>
        <v>0</v>
      </c>
      <c r="N60" s="120"/>
      <c r="O60" s="18">
        <f t="shared" si="13"/>
        <v>0</v>
      </c>
    </row>
    <row r="61" spans="9:15" ht="15.75">
      <c r="I61" s="25">
        <v>275</v>
      </c>
      <c r="J61" s="29">
        <f t="shared" si="3"/>
        <v>902.23099999999999</v>
      </c>
      <c r="K61" s="24">
        <v>0.15523224737682592</v>
      </c>
      <c r="L61" s="121"/>
      <c r="M61" s="17">
        <f t="shared" si="12"/>
        <v>0</v>
      </c>
      <c r="N61" s="120"/>
      <c r="O61" s="18">
        <f t="shared" si="13"/>
        <v>0</v>
      </c>
    </row>
    <row r="62" spans="9:15" ht="15.75">
      <c r="I62" s="25">
        <v>280</v>
      </c>
      <c r="J62" s="29">
        <f t="shared" si="3"/>
        <v>918.63519999999994</v>
      </c>
      <c r="K62" s="24">
        <v>0.15022196480000799</v>
      </c>
      <c r="L62" s="121"/>
      <c r="M62" s="17">
        <f t="shared" si="12"/>
        <v>0</v>
      </c>
      <c r="N62" s="120"/>
      <c r="O62" s="18">
        <f t="shared" si="13"/>
        <v>0</v>
      </c>
    </row>
    <row r="63" spans="9:15" ht="15.75">
      <c r="I63" s="25">
        <v>285</v>
      </c>
      <c r="J63" s="29">
        <f t="shared" si="3"/>
        <v>935.0394</v>
      </c>
      <c r="K63" s="24">
        <v>0.1453733943153859</v>
      </c>
      <c r="L63" s="121"/>
      <c r="M63" s="17">
        <f t="shared" si="12"/>
        <v>0</v>
      </c>
      <c r="N63" s="120"/>
      <c r="O63" s="18">
        <f t="shared" si="13"/>
        <v>0</v>
      </c>
    </row>
    <row r="64" spans="9:15" ht="15.75">
      <c r="I64" s="25">
        <v>290</v>
      </c>
      <c r="J64" s="29">
        <f t="shared" si="3"/>
        <v>951.44359999999995</v>
      </c>
      <c r="K64" s="24">
        <v>0.14068131649663757</v>
      </c>
      <c r="L64" s="121"/>
      <c r="M64" s="17">
        <f t="shared" si="12"/>
        <v>0</v>
      </c>
      <c r="N64" s="120"/>
      <c r="O64" s="18">
        <f t="shared" si="13"/>
        <v>0</v>
      </c>
    </row>
    <row r="65" spans="9:15" ht="15.75">
      <c r="I65" s="25">
        <v>295</v>
      </c>
      <c r="J65" s="29">
        <f t="shared" si="3"/>
        <v>967.84780000000001</v>
      </c>
      <c r="K65" s="24">
        <v>0.13614068037986546</v>
      </c>
      <c r="L65" s="121"/>
      <c r="M65" s="17">
        <f t="shared" si="12"/>
        <v>0</v>
      </c>
      <c r="N65" s="120"/>
      <c r="O65" s="18">
        <f t="shared" si="13"/>
        <v>0</v>
      </c>
    </row>
    <row r="66" spans="9:15" ht="15.75">
      <c r="I66" s="25">
        <v>300</v>
      </c>
      <c r="J66" s="29">
        <f t="shared" si="3"/>
        <v>984.25199999999995</v>
      </c>
      <c r="K66" s="24">
        <v>0.13174659802629643</v>
      </c>
      <c r="L66" s="121"/>
      <c r="M66" s="17">
        <f t="shared" si="12"/>
        <v>0</v>
      </c>
      <c r="N66" s="120"/>
      <c r="O66" s="18">
        <f t="shared" si="13"/>
        <v>0</v>
      </c>
    </row>
  </sheetData>
  <sheetProtection algorithmName="SHA-512" hashValue="2bR3cK4boGYwvMv2iZtS1tSrkB/yhLAyBDQ/4751oWoU7eiwFZdOuO+mmPZRQ5okYoScxPldTuB6uIDvCdZXXQ==" saltValue="PuDBAF08ctRndO3d3ZN0lg==" spinCount="100000" sheet="1" objects="1" scenarios="1"/>
  <mergeCells count="4">
    <mergeCell ref="A4:G4"/>
    <mergeCell ref="A1:G1"/>
    <mergeCell ref="I4:O4"/>
    <mergeCell ref="I1:O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65888-B709-4CFB-A6A1-D6C822DE8005}">
  <dimension ref="A1:E265"/>
  <sheetViews>
    <sheetView zoomScale="95" zoomScaleNormal="95" workbookViewId="0">
      <pane xSplit="1" ySplit="3" topLeftCell="B6" activePane="bottomRight" state="frozen"/>
      <selection pane="bottomRight" activeCell="G32" sqref="F32:G32"/>
      <selection pane="bottomLeft" activeCell="A4" sqref="A4"/>
      <selection pane="topRight" activeCell="D1" sqref="D1"/>
    </sheetView>
  </sheetViews>
  <sheetFormatPr defaultRowHeight="14.45"/>
  <cols>
    <col min="1" max="1" width="47.5703125" customWidth="1"/>
    <col min="2" max="2" width="12.140625" bestFit="1" customWidth="1"/>
    <col min="3" max="3" width="13.5703125" bestFit="1" customWidth="1"/>
    <col min="4" max="4" width="13.7109375" bestFit="1" customWidth="1"/>
  </cols>
  <sheetData>
    <row r="1" spans="1:5">
      <c r="A1" t="s">
        <v>382</v>
      </c>
      <c r="B1" s="3"/>
      <c r="C1" s="3"/>
      <c r="D1" s="3"/>
    </row>
    <row r="2" spans="1:5" s="2" customFormat="1">
      <c r="B2" s="7"/>
      <c r="C2" s="113" t="s">
        <v>123</v>
      </c>
      <c r="D2" s="113" t="s">
        <v>383</v>
      </c>
    </row>
    <row r="3" spans="1:5" ht="42.95">
      <c r="A3" s="114" t="s">
        <v>113</v>
      </c>
      <c r="B3" s="114" t="s">
        <v>384</v>
      </c>
      <c r="C3" s="114" t="s">
        <v>385</v>
      </c>
      <c r="D3" s="114" t="s">
        <v>386</v>
      </c>
    </row>
    <row r="4" spans="1:5">
      <c r="A4" t="s">
        <v>125</v>
      </c>
      <c r="B4" s="3">
        <v>71556</v>
      </c>
      <c r="C4">
        <v>1000</v>
      </c>
      <c r="D4">
        <v>0</v>
      </c>
    </row>
    <row r="5" spans="1:5">
      <c r="A5" t="s">
        <v>126</v>
      </c>
      <c r="B5" s="3">
        <v>79345</v>
      </c>
      <c r="C5">
        <v>0</v>
      </c>
      <c r="D5">
        <v>0.2</v>
      </c>
    </row>
    <row r="6" spans="1:5">
      <c r="A6" t="s">
        <v>127</v>
      </c>
      <c r="B6" s="3">
        <v>79005</v>
      </c>
      <c r="C6">
        <v>0</v>
      </c>
      <c r="D6">
        <v>5.7000000000000002E-2</v>
      </c>
    </row>
    <row r="7" spans="1:5">
      <c r="A7" t="s">
        <v>128</v>
      </c>
      <c r="B7" s="3">
        <v>75343</v>
      </c>
      <c r="C7">
        <v>0</v>
      </c>
      <c r="D7">
        <v>5.7000000000000002E-3</v>
      </c>
    </row>
    <row r="8" spans="1:5">
      <c r="A8" t="s">
        <v>129</v>
      </c>
      <c r="B8" s="3">
        <v>75354</v>
      </c>
      <c r="C8" s="124">
        <v>70</v>
      </c>
      <c r="D8">
        <v>0</v>
      </c>
    </row>
    <row r="9" spans="1:5">
      <c r="A9" t="s">
        <v>130</v>
      </c>
      <c r="B9" s="3">
        <v>3268879</v>
      </c>
      <c r="C9" s="122">
        <v>7.6000000000000006E-8</v>
      </c>
      <c r="D9">
        <v>1949.9999999999998</v>
      </c>
      <c r="E9" s="1"/>
    </row>
    <row r="10" spans="1:5">
      <c r="A10" t="s">
        <v>131</v>
      </c>
      <c r="B10" s="3">
        <v>39001020</v>
      </c>
      <c r="C10" s="122">
        <v>7.6000000000000006E-8</v>
      </c>
      <c r="D10">
        <v>1949.9999999999998</v>
      </c>
    </row>
    <row r="11" spans="1:5">
      <c r="A11" t="s">
        <v>132</v>
      </c>
      <c r="B11" s="3">
        <v>35822469</v>
      </c>
      <c r="C11" s="122">
        <v>7.6000000000000006E-8</v>
      </c>
      <c r="D11" s="122">
        <v>65000</v>
      </c>
    </row>
    <row r="12" spans="1:5">
      <c r="A12" t="s">
        <v>133</v>
      </c>
      <c r="B12" s="3">
        <v>67562394</v>
      </c>
      <c r="C12" s="122">
        <v>7.6000000000000006E-8</v>
      </c>
      <c r="D12">
        <v>65000</v>
      </c>
    </row>
    <row r="13" spans="1:5">
      <c r="A13" t="s">
        <v>134</v>
      </c>
      <c r="B13" s="3">
        <v>55673897</v>
      </c>
      <c r="C13" s="122">
        <v>7.6000000000000006E-8</v>
      </c>
      <c r="D13">
        <v>65000</v>
      </c>
    </row>
    <row r="14" spans="1:5">
      <c r="A14" t="s">
        <v>135</v>
      </c>
      <c r="B14" s="3">
        <v>39227286</v>
      </c>
      <c r="C14">
        <v>7.6000000000000006E-8</v>
      </c>
      <c r="D14">
        <v>650000</v>
      </c>
    </row>
    <row r="15" spans="1:5">
      <c r="A15" t="s">
        <v>136</v>
      </c>
      <c r="B15" s="3">
        <v>70648269</v>
      </c>
      <c r="C15" s="122">
        <v>7.6000000000000006E-8</v>
      </c>
      <c r="D15">
        <v>650000</v>
      </c>
    </row>
    <row r="16" spans="1:5">
      <c r="A16" t="s">
        <v>137</v>
      </c>
      <c r="B16" s="3">
        <v>57653857</v>
      </c>
      <c r="C16" s="122">
        <v>7.6000000000000006E-8</v>
      </c>
      <c r="D16">
        <v>650000</v>
      </c>
      <c r="E16" s="1"/>
    </row>
    <row r="17" spans="1:5">
      <c r="A17" t="s">
        <v>138</v>
      </c>
      <c r="B17" s="3">
        <v>57117449</v>
      </c>
      <c r="C17" s="122">
        <v>7.6000000000000006E-8</v>
      </c>
      <c r="D17">
        <v>650000</v>
      </c>
    </row>
    <row r="18" spans="1:5">
      <c r="A18" t="s">
        <v>139</v>
      </c>
      <c r="B18" s="3">
        <v>19408743</v>
      </c>
      <c r="C18" s="122">
        <v>7.6000000000000006E-8</v>
      </c>
      <c r="D18">
        <v>650000</v>
      </c>
    </row>
    <row r="19" spans="1:5">
      <c r="A19" t="s">
        <v>140</v>
      </c>
      <c r="B19" s="3">
        <v>72918219</v>
      </c>
      <c r="C19" s="122">
        <v>7.6000000000000006E-8</v>
      </c>
      <c r="D19">
        <v>650000</v>
      </c>
      <c r="E19" s="1"/>
    </row>
    <row r="20" spans="1:5">
      <c r="A20" t="s">
        <v>141</v>
      </c>
      <c r="B20" s="3">
        <v>40321764</v>
      </c>
      <c r="C20">
        <v>7.6000000000000006E-8</v>
      </c>
      <c r="D20">
        <v>6500000</v>
      </c>
      <c r="E20" s="1"/>
    </row>
    <row r="21" spans="1:5">
      <c r="A21" t="s">
        <v>142</v>
      </c>
      <c r="B21" s="3">
        <v>57117416</v>
      </c>
      <c r="C21" s="122">
        <v>7.6000000000000006E-8</v>
      </c>
      <c r="D21">
        <v>195000</v>
      </c>
    </row>
    <row r="22" spans="1:5">
      <c r="A22" t="s">
        <v>143</v>
      </c>
      <c r="B22" s="3">
        <v>96128</v>
      </c>
      <c r="C22">
        <v>0</v>
      </c>
      <c r="D22">
        <v>7</v>
      </c>
    </row>
    <row r="23" spans="1:5">
      <c r="A23" t="s">
        <v>144</v>
      </c>
      <c r="B23" s="3">
        <v>106934</v>
      </c>
      <c r="C23">
        <v>0.8</v>
      </c>
      <c r="D23">
        <v>0.25</v>
      </c>
    </row>
    <row r="24" spans="1:5">
      <c r="A24" t="s">
        <v>145</v>
      </c>
      <c r="B24" s="3">
        <v>107062</v>
      </c>
      <c r="C24">
        <v>400</v>
      </c>
      <c r="D24">
        <v>7.1999999999999995E-2</v>
      </c>
    </row>
    <row r="25" spans="1:5">
      <c r="A25" t="s">
        <v>146</v>
      </c>
      <c r="B25" s="3">
        <v>106887</v>
      </c>
      <c r="C25">
        <v>20</v>
      </c>
      <c r="D25">
        <v>0</v>
      </c>
    </row>
    <row r="26" spans="1:5">
      <c r="A26" t="s">
        <v>147</v>
      </c>
      <c r="B26" s="3">
        <v>106990</v>
      </c>
      <c r="C26">
        <v>2</v>
      </c>
      <c r="D26">
        <v>0.6</v>
      </c>
      <c r="E26" s="1"/>
    </row>
    <row r="27" spans="1:5">
      <c r="A27" t="s">
        <v>148</v>
      </c>
      <c r="B27" s="3">
        <v>1120714</v>
      </c>
      <c r="C27">
        <v>0</v>
      </c>
      <c r="D27">
        <v>2.4</v>
      </c>
    </row>
    <row r="28" spans="1:5">
      <c r="A28" t="s">
        <v>149</v>
      </c>
      <c r="B28" s="3">
        <v>106467</v>
      </c>
      <c r="C28">
        <v>800</v>
      </c>
      <c r="D28">
        <v>0.04</v>
      </c>
    </row>
    <row r="29" spans="1:5">
      <c r="A29" t="s">
        <v>150</v>
      </c>
      <c r="B29" s="3">
        <v>123911</v>
      </c>
      <c r="C29">
        <v>3000</v>
      </c>
      <c r="D29">
        <v>2.7E-2</v>
      </c>
    </row>
    <row r="30" spans="1:5">
      <c r="A30" t="s">
        <v>151</v>
      </c>
      <c r="B30" s="3">
        <v>42397648</v>
      </c>
      <c r="C30">
        <v>0</v>
      </c>
      <c r="D30">
        <v>860</v>
      </c>
    </row>
    <row r="31" spans="1:5">
      <c r="A31" s="122" t="s">
        <v>152</v>
      </c>
      <c r="B31" s="123">
        <v>822060</v>
      </c>
      <c r="C31" s="122">
        <v>0.03</v>
      </c>
      <c r="D31" s="122">
        <v>0</v>
      </c>
    </row>
    <row r="32" spans="1:5">
      <c r="A32" t="s">
        <v>153</v>
      </c>
      <c r="B32" s="3">
        <v>42397659</v>
      </c>
      <c r="C32">
        <v>0</v>
      </c>
      <c r="D32">
        <v>86</v>
      </c>
    </row>
    <row r="33" spans="1:4">
      <c r="A33" t="s">
        <v>154</v>
      </c>
      <c r="B33" s="3">
        <v>5522430</v>
      </c>
      <c r="C33">
        <v>0</v>
      </c>
      <c r="D33">
        <v>8.6</v>
      </c>
    </row>
    <row r="34" spans="1:4">
      <c r="A34" t="s">
        <v>155</v>
      </c>
      <c r="B34" s="3">
        <v>65510443</v>
      </c>
      <c r="C34" s="122">
        <v>7.6000000000000006E-8</v>
      </c>
      <c r="D34">
        <v>195</v>
      </c>
    </row>
    <row r="35" spans="1:4">
      <c r="A35" t="s">
        <v>156</v>
      </c>
      <c r="B35" s="3">
        <v>52663726</v>
      </c>
      <c r="C35" s="122">
        <v>7.6000000000000006E-8</v>
      </c>
      <c r="D35">
        <v>195</v>
      </c>
    </row>
    <row r="36" spans="1:4">
      <c r="A36" t="s">
        <v>157</v>
      </c>
      <c r="B36" s="3">
        <v>31508006</v>
      </c>
      <c r="C36" s="122">
        <v>7.6000000000000006E-8</v>
      </c>
      <c r="D36">
        <v>195</v>
      </c>
    </row>
    <row r="37" spans="1:4">
      <c r="A37" t="s">
        <v>158</v>
      </c>
      <c r="B37" s="3">
        <v>69782907</v>
      </c>
      <c r="C37" s="122">
        <v>7.6000000000000006E-8</v>
      </c>
      <c r="D37">
        <v>195</v>
      </c>
    </row>
    <row r="38" spans="1:4">
      <c r="A38" t="s">
        <v>159</v>
      </c>
      <c r="B38" s="3">
        <v>39635319</v>
      </c>
      <c r="C38" s="122">
        <v>7.6000000000000006E-8</v>
      </c>
      <c r="D38">
        <v>195</v>
      </c>
    </row>
    <row r="39" spans="1:4">
      <c r="A39" t="s">
        <v>160</v>
      </c>
      <c r="B39" s="3">
        <v>38380084</v>
      </c>
      <c r="C39" s="122">
        <v>7.6000000000000006E-8</v>
      </c>
      <c r="D39">
        <v>195</v>
      </c>
    </row>
    <row r="40" spans="1:4">
      <c r="A40" t="s">
        <v>161</v>
      </c>
      <c r="B40" s="3">
        <v>32598144</v>
      </c>
      <c r="C40" s="122">
        <v>7.6000000000000006E-8</v>
      </c>
      <c r="D40">
        <v>195</v>
      </c>
    </row>
    <row r="41" spans="1:4">
      <c r="A41" t="s">
        <v>162</v>
      </c>
      <c r="B41" s="3">
        <v>74472370</v>
      </c>
      <c r="C41" s="122">
        <v>7.6000000000000006E-8</v>
      </c>
      <c r="D41">
        <v>195</v>
      </c>
    </row>
    <row r="42" spans="1:4">
      <c r="A42" t="s">
        <v>163</v>
      </c>
      <c r="B42" s="3">
        <v>60851345</v>
      </c>
      <c r="C42" s="122">
        <v>7.6000000000000006E-8</v>
      </c>
      <c r="D42">
        <v>650000</v>
      </c>
    </row>
    <row r="43" spans="1:4">
      <c r="A43" t="s">
        <v>164</v>
      </c>
      <c r="B43" s="3">
        <v>57117314</v>
      </c>
      <c r="C43" s="122">
        <v>7.6000000000000006E-8</v>
      </c>
      <c r="D43">
        <v>1950000</v>
      </c>
    </row>
    <row r="44" spans="1:4">
      <c r="A44" t="s">
        <v>165</v>
      </c>
      <c r="B44" s="3">
        <v>1746016</v>
      </c>
      <c r="C44">
        <v>7.6000000000000006E-8</v>
      </c>
      <c r="D44" s="122">
        <v>6500000</v>
      </c>
    </row>
    <row r="45" spans="1:4">
      <c r="A45" t="s">
        <v>166</v>
      </c>
      <c r="B45" s="3">
        <v>51207319</v>
      </c>
      <c r="C45" s="122">
        <v>7.6000000000000006E-8</v>
      </c>
      <c r="D45">
        <v>650000</v>
      </c>
    </row>
    <row r="46" spans="1:4">
      <c r="A46" t="s">
        <v>167</v>
      </c>
      <c r="B46" s="3">
        <v>88062</v>
      </c>
      <c r="C46">
        <v>0</v>
      </c>
      <c r="D46">
        <v>7.0000000000000007E-2</v>
      </c>
    </row>
    <row r="47" spans="1:4">
      <c r="A47" t="s">
        <v>168</v>
      </c>
      <c r="B47" s="3">
        <v>615054</v>
      </c>
      <c r="C47">
        <v>0</v>
      </c>
      <c r="D47">
        <v>2.3E-2</v>
      </c>
    </row>
    <row r="48" spans="1:4">
      <c r="A48" t="s">
        <v>169</v>
      </c>
      <c r="B48" s="3">
        <v>95807</v>
      </c>
      <c r="C48">
        <v>0</v>
      </c>
      <c r="D48">
        <v>4</v>
      </c>
    </row>
    <row r="49" spans="1:5">
      <c r="A49" t="s">
        <v>170</v>
      </c>
      <c r="B49" s="3">
        <v>121142</v>
      </c>
      <c r="C49">
        <v>0</v>
      </c>
      <c r="D49">
        <v>0.31</v>
      </c>
    </row>
    <row r="50" spans="1:5">
      <c r="A50" t="s">
        <v>171</v>
      </c>
      <c r="B50" s="3">
        <v>117793</v>
      </c>
      <c r="C50">
        <v>0</v>
      </c>
      <c r="D50">
        <v>3.3000000000000002E-2</v>
      </c>
    </row>
    <row r="51" spans="1:5">
      <c r="A51" t="s">
        <v>172</v>
      </c>
      <c r="B51" s="3">
        <v>607578</v>
      </c>
      <c r="C51">
        <v>0</v>
      </c>
      <c r="D51">
        <v>0.86</v>
      </c>
    </row>
    <row r="52" spans="1:5">
      <c r="A52" t="s">
        <v>173</v>
      </c>
      <c r="B52" s="3">
        <v>32774166</v>
      </c>
      <c r="C52" s="122">
        <v>7.6000000000000006E-8</v>
      </c>
      <c r="D52">
        <v>195000</v>
      </c>
      <c r="E52" s="1"/>
    </row>
    <row r="53" spans="1:5">
      <c r="A53" t="s">
        <v>174</v>
      </c>
      <c r="B53" s="3">
        <v>57465288</v>
      </c>
      <c r="C53" s="122">
        <v>7.6000000000000006E-8</v>
      </c>
      <c r="D53">
        <v>650000</v>
      </c>
      <c r="E53" s="1"/>
    </row>
    <row r="54" spans="1:5">
      <c r="A54" t="s">
        <v>175</v>
      </c>
      <c r="B54" s="3">
        <v>32598133</v>
      </c>
      <c r="C54" s="122">
        <v>7.6000000000000006E-8</v>
      </c>
      <c r="D54">
        <v>650</v>
      </c>
      <c r="E54" s="1"/>
    </row>
    <row r="55" spans="1:5">
      <c r="A55" t="s">
        <v>176</v>
      </c>
      <c r="B55" s="3">
        <v>91941</v>
      </c>
      <c r="C55">
        <v>0</v>
      </c>
      <c r="D55">
        <v>1.2</v>
      </c>
    </row>
    <row r="56" spans="1:5">
      <c r="A56" t="s">
        <v>177</v>
      </c>
      <c r="B56" s="3">
        <v>70362504</v>
      </c>
      <c r="C56" s="122">
        <v>7.6000000000000006E-8</v>
      </c>
      <c r="D56">
        <v>1949.9999999999998</v>
      </c>
      <c r="E56" s="1"/>
    </row>
    <row r="57" spans="1:5">
      <c r="A57" t="s">
        <v>178</v>
      </c>
      <c r="B57" s="3">
        <v>56495</v>
      </c>
      <c r="C57">
        <v>2</v>
      </c>
      <c r="D57">
        <v>490.2</v>
      </c>
    </row>
    <row r="58" spans="1:5">
      <c r="A58" t="s">
        <v>179</v>
      </c>
      <c r="B58" s="3">
        <v>101144</v>
      </c>
      <c r="C58">
        <v>0</v>
      </c>
      <c r="D58">
        <v>1.5</v>
      </c>
    </row>
    <row r="59" spans="1:5">
      <c r="A59" t="s">
        <v>180</v>
      </c>
      <c r="B59" s="3">
        <v>101779</v>
      </c>
      <c r="C59">
        <v>20</v>
      </c>
      <c r="D59">
        <v>11</v>
      </c>
    </row>
    <row r="60" spans="1:5">
      <c r="A60" t="s">
        <v>181</v>
      </c>
      <c r="B60" s="3">
        <v>95830</v>
      </c>
      <c r="C60">
        <v>0</v>
      </c>
      <c r="D60">
        <v>1.6E-2</v>
      </c>
    </row>
    <row r="61" spans="1:5">
      <c r="A61" t="s">
        <v>182</v>
      </c>
      <c r="B61" s="3">
        <v>60117</v>
      </c>
      <c r="C61">
        <v>0</v>
      </c>
      <c r="D61">
        <v>4.5999999999999996</v>
      </c>
    </row>
    <row r="62" spans="1:5">
      <c r="A62" t="s">
        <v>183</v>
      </c>
      <c r="B62" s="3">
        <v>57835924</v>
      </c>
      <c r="C62">
        <v>0</v>
      </c>
      <c r="D62">
        <v>8.6</v>
      </c>
    </row>
    <row r="63" spans="1:5">
      <c r="A63" t="s">
        <v>184</v>
      </c>
      <c r="B63" s="3">
        <v>3697243</v>
      </c>
      <c r="C63">
        <v>0</v>
      </c>
      <c r="D63">
        <v>86</v>
      </c>
    </row>
    <row r="64" spans="1:5">
      <c r="A64" t="s">
        <v>185</v>
      </c>
      <c r="B64" s="3">
        <v>602879</v>
      </c>
      <c r="C64">
        <v>0</v>
      </c>
      <c r="D64">
        <v>2.58</v>
      </c>
    </row>
    <row r="65" spans="1:5">
      <c r="A65" t="s">
        <v>186</v>
      </c>
      <c r="B65" s="3">
        <v>7496028</v>
      </c>
      <c r="C65">
        <v>0</v>
      </c>
      <c r="D65">
        <v>860</v>
      </c>
    </row>
    <row r="66" spans="1:5">
      <c r="A66" t="s">
        <v>187</v>
      </c>
      <c r="B66" s="3">
        <v>57976</v>
      </c>
      <c r="C66">
        <v>0</v>
      </c>
      <c r="D66">
        <v>5504</v>
      </c>
    </row>
    <row r="67" spans="1:5">
      <c r="A67" t="s">
        <v>188</v>
      </c>
      <c r="B67" s="3">
        <v>194592</v>
      </c>
      <c r="C67">
        <v>0</v>
      </c>
      <c r="D67">
        <v>86</v>
      </c>
    </row>
    <row r="68" spans="1:5">
      <c r="A68" t="s">
        <v>189</v>
      </c>
      <c r="B68" s="3">
        <v>75070</v>
      </c>
      <c r="C68">
        <v>140</v>
      </c>
      <c r="D68">
        <v>0.01</v>
      </c>
    </row>
    <row r="69" spans="1:5">
      <c r="A69" t="s">
        <v>190</v>
      </c>
      <c r="B69" s="3">
        <v>60355</v>
      </c>
      <c r="C69">
        <v>0</v>
      </c>
      <c r="D69">
        <v>7.0000000000000007E-2</v>
      </c>
    </row>
    <row r="70" spans="1:5">
      <c r="A70" t="s">
        <v>191</v>
      </c>
      <c r="B70" s="3">
        <v>107028</v>
      </c>
      <c r="C70">
        <v>0.35</v>
      </c>
      <c r="D70">
        <v>0</v>
      </c>
    </row>
    <row r="71" spans="1:5">
      <c r="A71" t="s">
        <v>192</v>
      </c>
      <c r="B71" s="3">
        <v>79061</v>
      </c>
      <c r="C71">
        <v>0</v>
      </c>
      <c r="D71">
        <v>4.5</v>
      </c>
    </row>
    <row r="72" spans="1:5">
      <c r="A72" t="s">
        <v>193</v>
      </c>
      <c r="B72" s="3">
        <v>79107</v>
      </c>
      <c r="C72">
        <v>0</v>
      </c>
      <c r="D72">
        <v>0</v>
      </c>
    </row>
    <row r="73" spans="1:5">
      <c r="A73" t="s">
        <v>194</v>
      </c>
      <c r="B73" s="3">
        <v>107131</v>
      </c>
      <c r="C73">
        <v>5</v>
      </c>
      <c r="D73">
        <v>1</v>
      </c>
      <c r="E73" s="1"/>
    </row>
    <row r="74" spans="1:5">
      <c r="A74" t="s">
        <v>195</v>
      </c>
      <c r="B74" s="3">
        <v>107051</v>
      </c>
      <c r="C74">
        <v>0</v>
      </c>
      <c r="D74">
        <v>2.1000000000000001E-2</v>
      </c>
    </row>
    <row r="75" spans="1:5">
      <c r="A75" t="s">
        <v>196</v>
      </c>
      <c r="B75" s="3">
        <v>7664417</v>
      </c>
      <c r="C75">
        <v>200</v>
      </c>
      <c r="D75">
        <v>0</v>
      </c>
    </row>
    <row r="76" spans="1:5">
      <c r="A76" t="s">
        <v>197</v>
      </c>
      <c r="B76" s="3">
        <v>62533</v>
      </c>
      <c r="C76">
        <v>0</v>
      </c>
      <c r="D76">
        <v>5.7000000000000002E-3</v>
      </c>
    </row>
    <row r="77" spans="1:5">
      <c r="A77" t="s">
        <v>198</v>
      </c>
      <c r="B77" s="3">
        <v>7440382</v>
      </c>
      <c r="C77">
        <v>1.3999999999999999E-4</v>
      </c>
      <c r="D77">
        <v>180</v>
      </c>
    </row>
    <row r="78" spans="1:5">
      <c r="A78" t="s">
        <v>199</v>
      </c>
      <c r="B78" s="3">
        <v>7784421</v>
      </c>
      <c r="C78">
        <v>1.4E-2</v>
      </c>
      <c r="D78">
        <v>0</v>
      </c>
    </row>
    <row r="79" spans="1:5">
      <c r="A79" t="s">
        <v>200</v>
      </c>
      <c r="B79" s="3">
        <v>1332214</v>
      </c>
      <c r="C79">
        <v>0</v>
      </c>
      <c r="D79">
        <v>220</v>
      </c>
    </row>
    <row r="80" spans="1:5">
      <c r="A80" t="s">
        <v>201</v>
      </c>
      <c r="B80" s="3">
        <v>56553</v>
      </c>
      <c r="C80">
        <v>0</v>
      </c>
      <c r="D80" s="122">
        <v>8.6</v>
      </c>
    </row>
    <row r="81" spans="1:4">
      <c r="A81" t="s">
        <v>202</v>
      </c>
      <c r="B81" s="3">
        <v>71432</v>
      </c>
      <c r="C81">
        <v>3</v>
      </c>
      <c r="D81">
        <v>0.1</v>
      </c>
    </row>
    <row r="82" spans="1:4">
      <c r="A82" t="s">
        <v>203</v>
      </c>
      <c r="B82" s="3">
        <v>92875</v>
      </c>
      <c r="C82">
        <v>0</v>
      </c>
      <c r="D82">
        <v>500</v>
      </c>
    </row>
    <row r="83" spans="1:4">
      <c r="A83" t="s">
        <v>204</v>
      </c>
      <c r="B83" s="3">
        <v>50328</v>
      </c>
      <c r="C83">
        <v>0</v>
      </c>
      <c r="D83">
        <v>86</v>
      </c>
    </row>
    <row r="84" spans="1:4">
      <c r="A84" t="s">
        <v>205</v>
      </c>
      <c r="B84" s="3">
        <v>205992</v>
      </c>
      <c r="C84">
        <v>0</v>
      </c>
      <c r="D84">
        <v>8.6</v>
      </c>
    </row>
    <row r="85" spans="1:4">
      <c r="A85" t="s">
        <v>206</v>
      </c>
      <c r="B85" s="3">
        <v>205823</v>
      </c>
      <c r="C85">
        <v>0</v>
      </c>
      <c r="D85">
        <v>8.6</v>
      </c>
    </row>
    <row r="86" spans="1:4">
      <c r="A86" t="s">
        <v>207</v>
      </c>
      <c r="B86" s="3">
        <v>207089</v>
      </c>
      <c r="C86">
        <v>0</v>
      </c>
      <c r="D86">
        <v>8.6</v>
      </c>
    </row>
    <row r="87" spans="1:4">
      <c r="A87" t="s">
        <v>208</v>
      </c>
      <c r="B87" s="3">
        <v>100447</v>
      </c>
      <c r="C87">
        <v>0</v>
      </c>
      <c r="D87">
        <v>0.17</v>
      </c>
    </row>
    <row r="88" spans="1:4">
      <c r="A88" t="s">
        <v>209</v>
      </c>
      <c r="B88" s="3">
        <v>7440417</v>
      </c>
      <c r="C88">
        <v>7.0000000000000001E-3</v>
      </c>
      <c r="D88">
        <v>8.4</v>
      </c>
    </row>
    <row r="89" spans="1:4">
      <c r="A89" t="s">
        <v>210</v>
      </c>
      <c r="B89" s="3">
        <v>111444</v>
      </c>
      <c r="C89">
        <v>0</v>
      </c>
      <c r="D89">
        <v>2.5</v>
      </c>
    </row>
    <row r="90" spans="1:4">
      <c r="A90" t="s">
        <v>211</v>
      </c>
      <c r="B90" s="3">
        <v>542881</v>
      </c>
      <c r="C90">
        <v>0</v>
      </c>
      <c r="D90">
        <v>46</v>
      </c>
    </row>
    <row r="91" spans="1:4">
      <c r="A91" t="s">
        <v>212</v>
      </c>
      <c r="B91" s="3">
        <v>7440439</v>
      </c>
      <c r="C91">
        <v>0.01</v>
      </c>
      <c r="D91">
        <v>15</v>
      </c>
    </row>
    <row r="92" spans="1:4">
      <c r="A92" t="s">
        <v>213</v>
      </c>
      <c r="B92" s="3">
        <v>105602</v>
      </c>
      <c r="C92">
        <v>2.2000000000000002</v>
      </c>
      <c r="D92">
        <v>0</v>
      </c>
    </row>
    <row r="93" spans="1:4">
      <c r="A93" t="s">
        <v>214</v>
      </c>
      <c r="B93" s="3">
        <v>75150</v>
      </c>
      <c r="C93">
        <v>800</v>
      </c>
      <c r="D93">
        <v>0</v>
      </c>
    </row>
    <row r="94" spans="1:4">
      <c r="A94" t="s">
        <v>215</v>
      </c>
      <c r="B94" s="3">
        <v>630080</v>
      </c>
      <c r="C94">
        <v>0</v>
      </c>
      <c r="D94">
        <v>0</v>
      </c>
    </row>
    <row r="95" spans="1:4">
      <c r="A95" t="s">
        <v>216</v>
      </c>
      <c r="B95" s="3">
        <v>56235</v>
      </c>
      <c r="C95">
        <v>40</v>
      </c>
      <c r="D95">
        <v>0.15</v>
      </c>
    </row>
    <row r="96" spans="1:4">
      <c r="A96" t="s">
        <v>217</v>
      </c>
      <c r="B96" s="3">
        <v>463581</v>
      </c>
      <c r="C96" s="122">
        <v>0</v>
      </c>
      <c r="D96" s="122">
        <v>0</v>
      </c>
    </row>
    <row r="97" spans="1:4">
      <c r="A97" t="s">
        <v>218</v>
      </c>
      <c r="B97" s="3">
        <v>108171262</v>
      </c>
      <c r="C97">
        <v>0</v>
      </c>
      <c r="D97">
        <v>8.8999999999999996E-2</v>
      </c>
    </row>
    <row r="98" spans="1:4">
      <c r="A98" t="s">
        <v>219</v>
      </c>
      <c r="B98" s="3">
        <v>7782505</v>
      </c>
      <c r="C98">
        <v>0.2</v>
      </c>
      <c r="D98">
        <v>0</v>
      </c>
    </row>
    <row r="99" spans="1:4">
      <c r="A99" t="s">
        <v>220</v>
      </c>
      <c r="B99" s="3">
        <v>10049044</v>
      </c>
      <c r="C99">
        <v>0.6</v>
      </c>
      <c r="D99">
        <v>0</v>
      </c>
    </row>
    <row r="100" spans="1:4">
      <c r="A100" t="s">
        <v>221</v>
      </c>
      <c r="B100" s="3">
        <v>7758192</v>
      </c>
      <c r="C100">
        <v>0</v>
      </c>
      <c r="D100">
        <v>0</v>
      </c>
    </row>
    <row r="101" spans="1:4">
      <c r="A101" t="s">
        <v>222</v>
      </c>
      <c r="B101" s="3">
        <v>108907</v>
      </c>
      <c r="C101">
        <v>1000</v>
      </c>
      <c r="D101">
        <v>0</v>
      </c>
    </row>
    <row r="102" spans="1:4">
      <c r="A102" t="s">
        <v>223</v>
      </c>
      <c r="B102" s="3">
        <v>124481</v>
      </c>
      <c r="C102">
        <v>0</v>
      </c>
      <c r="D102">
        <v>9.4E-2</v>
      </c>
    </row>
    <row r="103" spans="1:4">
      <c r="A103" t="s">
        <v>224</v>
      </c>
      <c r="B103" s="3">
        <v>75003</v>
      </c>
      <c r="C103">
        <v>30000</v>
      </c>
      <c r="D103">
        <v>0</v>
      </c>
    </row>
    <row r="104" spans="1:4">
      <c r="A104" t="s">
        <v>225</v>
      </c>
      <c r="B104" s="3">
        <v>67663</v>
      </c>
      <c r="C104">
        <v>300</v>
      </c>
      <c r="D104">
        <v>1.9E-2</v>
      </c>
    </row>
    <row r="105" spans="1:4">
      <c r="A105" t="s">
        <v>226</v>
      </c>
      <c r="B105" s="3">
        <v>76062</v>
      </c>
      <c r="C105">
        <v>0.4</v>
      </c>
      <c r="D105">
        <v>0</v>
      </c>
    </row>
    <row r="106" spans="1:4">
      <c r="A106" t="s">
        <v>227</v>
      </c>
      <c r="B106" s="3">
        <v>1333820</v>
      </c>
      <c r="C106">
        <v>1E-3</v>
      </c>
      <c r="D106">
        <v>290</v>
      </c>
    </row>
    <row r="107" spans="1:4">
      <c r="A107" t="s">
        <v>228</v>
      </c>
      <c r="B107" s="3">
        <v>18540299</v>
      </c>
      <c r="C107">
        <v>0.2</v>
      </c>
      <c r="D107">
        <v>560</v>
      </c>
    </row>
    <row r="108" spans="1:4">
      <c r="A108" t="s">
        <v>229</v>
      </c>
      <c r="B108" s="3">
        <v>10294403</v>
      </c>
      <c r="C108" s="122">
        <v>4.1000000000000002E-2</v>
      </c>
      <c r="D108" s="122">
        <v>120</v>
      </c>
    </row>
    <row r="109" spans="1:4">
      <c r="A109" t="s">
        <v>230</v>
      </c>
      <c r="B109" s="3">
        <v>13765190</v>
      </c>
      <c r="C109" s="122">
        <v>6.7000000000000004E-2</v>
      </c>
      <c r="D109" s="122">
        <v>190</v>
      </c>
    </row>
    <row r="110" spans="1:4">
      <c r="A110" t="s">
        <v>231</v>
      </c>
      <c r="B110" s="3">
        <v>7758976</v>
      </c>
      <c r="C110" s="122">
        <v>3.2000000000000001E-2</v>
      </c>
      <c r="D110" s="122">
        <v>910</v>
      </c>
    </row>
    <row r="111" spans="1:4">
      <c r="A111" t="s">
        <v>232</v>
      </c>
      <c r="B111" s="3">
        <v>10588019</v>
      </c>
      <c r="C111" s="122">
        <v>7.9000000000000001E-2</v>
      </c>
      <c r="D111" s="122">
        <v>220</v>
      </c>
    </row>
    <row r="112" spans="1:4">
      <c r="A112" t="s">
        <v>233</v>
      </c>
      <c r="B112" s="3" t="s">
        <v>234</v>
      </c>
      <c r="C112" s="122">
        <v>5.0999999999999997E-2</v>
      </c>
      <c r="D112" s="122">
        <v>140</v>
      </c>
    </row>
    <row r="113" spans="1:4">
      <c r="A113" s="122" t="s">
        <v>235</v>
      </c>
      <c r="B113" s="123">
        <v>13530659</v>
      </c>
      <c r="C113" s="122">
        <v>5.7000000000000002E-2</v>
      </c>
      <c r="D113" s="122">
        <v>160</v>
      </c>
    </row>
    <row r="114" spans="1:4">
      <c r="A114" t="s">
        <v>236</v>
      </c>
      <c r="B114" s="3">
        <v>1333820</v>
      </c>
      <c r="C114">
        <v>1E-3</v>
      </c>
      <c r="D114">
        <v>290</v>
      </c>
    </row>
    <row r="115" spans="1:4">
      <c r="A115" t="s">
        <v>237</v>
      </c>
      <c r="B115" s="3">
        <v>218019</v>
      </c>
      <c r="C115">
        <v>0</v>
      </c>
      <c r="D115">
        <v>0.86</v>
      </c>
    </row>
    <row r="116" spans="1:4">
      <c r="A116" s="122" t="s">
        <v>238</v>
      </c>
      <c r="B116" s="123">
        <v>7440484</v>
      </c>
      <c r="C116" s="122">
        <v>0</v>
      </c>
      <c r="D116" s="122">
        <v>27</v>
      </c>
    </row>
    <row r="117" spans="1:4">
      <c r="A117" t="s">
        <v>239</v>
      </c>
      <c r="B117" s="3">
        <v>7440508</v>
      </c>
      <c r="C117">
        <v>0</v>
      </c>
      <c r="D117">
        <v>0</v>
      </c>
    </row>
    <row r="118" spans="1:4">
      <c r="A118" t="s">
        <v>240</v>
      </c>
      <c r="B118" s="3">
        <v>7440508</v>
      </c>
      <c r="C118">
        <v>0</v>
      </c>
      <c r="D118">
        <v>0</v>
      </c>
    </row>
    <row r="119" spans="1:4">
      <c r="A119" t="s">
        <v>241</v>
      </c>
      <c r="B119" s="3">
        <v>1319773</v>
      </c>
      <c r="C119">
        <v>600</v>
      </c>
      <c r="D119">
        <v>0</v>
      </c>
    </row>
    <row r="120" spans="1:4">
      <c r="A120" t="s">
        <v>242</v>
      </c>
      <c r="B120" s="3">
        <v>135206</v>
      </c>
      <c r="C120">
        <v>0</v>
      </c>
      <c r="D120">
        <v>0.22</v>
      </c>
    </row>
    <row r="121" spans="1:4">
      <c r="A121" t="s">
        <v>243</v>
      </c>
      <c r="B121" s="3">
        <v>57125</v>
      </c>
      <c r="C121">
        <v>9</v>
      </c>
      <c r="D121">
        <v>0</v>
      </c>
    </row>
    <row r="122" spans="1:4">
      <c r="A122" t="s">
        <v>244</v>
      </c>
      <c r="B122" s="3">
        <v>117817</v>
      </c>
      <c r="C122">
        <v>0</v>
      </c>
      <c r="D122">
        <v>0.01</v>
      </c>
    </row>
    <row r="123" spans="1:4">
      <c r="A123" t="s">
        <v>245</v>
      </c>
      <c r="B123" s="3">
        <v>226368</v>
      </c>
      <c r="C123">
        <v>0</v>
      </c>
      <c r="D123">
        <v>8.6</v>
      </c>
    </row>
    <row r="124" spans="1:4">
      <c r="A124" t="s">
        <v>246</v>
      </c>
      <c r="B124" s="3">
        <v>53703</v>
      </c>
      <c r="C124">
        <v>0</v>
      </c>
      <c r="D124">
        <v>90.3</v>
      </c>
    </row>
    <row r="125" spans="1:4">
      <c r="A125" t="s">
        <v>247</v>
      </c>
      <c r="B125" s="3">
        <v>224420</v>
      </c>
      <c r="C125">
        <v>0</v>
      </c>
      <c r="D125">
        <v>8.6</v>
      </c>
    </row>
    <row r="126" spans="1:4">
      <c r="A126" t="s">
        <v>248</v>
      </c>
      <c r="B126" s="3">
        <v>192654</v>
      </c>
      <c r="C126">
        <v>0</v>
      </c>
      <c r="D126">
        <v>86</v>
      </c>
    </row>
    <row r="127" spans="1:4">
      <c r="A127" t="s">
        <v>249</v>
      </c>
      <c r="B127" s="3">
        <v>189640</v>
      </c>
      <c r="C127">
        <v>0</v>
      </c>
      <c r="D127">
        <v>860</v>
      </c>
    </row>
    <row r="128" spans="1:4">
      <c r="A128" t="s">
        <v>250</v>
      </c>
      <c r="B128" s="3">
        <v>189559</v>
      </c>
      <c r="C128">
        <v>0</v>
      </c>
      <c r="D128">
        <v>860</v>
      </c>
    </row>
    <row r="129" spans="1:4">
      <c r="A129" t="s">
        <v>251</v>
      </c>
      <c r="B129" s="3">
        <v>191300</v>
      </c>
      <c r="C129">
        <v>0</v>
      </c>
      <c r="D129">
        <v>860</v>
      </c>
    </row>
    <row r="130" spans="1:4">
      <c r="A130" t="s">
        <v>252</v>
      </c>
      <c r="B130" s="3">
        <v>85105</v>
      </c>
      <c r="C130">
        <v>5</v>
      </c>
      <c r="D130">
        <v>1.1000000000000001</v>
      </c>
    </row>
    <row r="131" spans="1:4">
      <c r="A131" t="s">
        <v>253</v>
      </c>
      <c r="B131" s="3">
        <v>111422</v>
      </c>
      <c r="C131">
        <v>3</v>
      </c>
      <c r="D131">
        <v>0</v>
      </c>
    </row>
    <row r="132" spans="1:4">
      <c r="A132" t="s">
        <v>254</v>
      </c>
      <c r="B132" s="3">
        <v>68122</v>
      </c>
      <c r="C132">
        <v>80</v>
      </c>
      <c r="D132">
        <v>0</v>
      </c>
    </row>
    <row r="133" spans="1:4">
      <c r="A133" t="s">
        <v>255</v>
      </c>
      <c r="B133" s="3">
        <v>1937377</v>
      </c>
      <c r="C133">
        <v>0</v>
      </c>
      <c r="D133" s="122">
        <v>500</v>
      </c>
    </row>
    <row r="134" spans="1:4">
      <c r="A134" t="s">
        <v>256</v>
      </c>
      <c r="B134" s="3">
        <v>2602462</v>
      </c>
      <c r="C134">
        <v>0</v>
      </c>
      <c r="D134" s="122">
        <v>500</v>
      </c>
    </row>
    <row r="135" spans="1:4">
      <c r="A135" t="s">
        <v>257</v>
      </c>
      <c r="B135" s="3">
        <v>16071866</v>
      </c>
      <c r="C135">
        <v>0</v>
      </c>
      <c r="D135" s="122">
        <v>500</v>
      </c>
    </row>
    <row r="136" spans="1:4">
      <c r="A136" t="s">
        <v>258</v>
      </c>
      <c r="B136" s="3">
        <v>106898</v>
      </c>
      <c r="C136">
        <v>3</v>
      </c>
      <c r="D136">
        <v>0.08</v>
      </c>
    </row>
    <row r="137" spans="1:4">
      <c r="A137" t="s">
        <v>259</v>
      </c>
      <c r="B137" s="3">
        <v>100414</v>
      </c>
      <c r="C137">
        <v>2000</v>
      </c>
      <c r="D137">
        <v>8.6999999999999994E-3</v>
      </c>
    </row>
    <row r="138" spans="1:4">
      <c r="A138" t="s">
        <v>260</v>
      </c>
      <c r="B138" s="3">
        <v>107211</v>
      </c>
      <c r="C138">
        <v>400</v>
      </c>
      <c r="D138">
        <v>0</v>
      </c>
    </row>
    <row r="139" spans="1:4">
      <c r="A139" t="s">
        <v>261</v>
      </c>
      <c r="B139" s="3">
        <v>111762</v>
      </c>
      <c r="C139" s="122">
        <v>82</v>
      </c>
      <c r="D139">
        <v>0</v>
      </c>
    </row>
    <row r="140" spans="1:4">
      <c r="A140" t="s">
        <v>262</v>
      </c>
      <c r="B140" s="3">
        <v>110805</v>
      </c>
      <c r="C140">
        <v>70</v>
      </c>
      <c r="D140">
        <v>0</v>
      </c>
    </row>
    <row r="141" spans="1:4">
      <c r="A141" t="s">
        <v>263</v>
      </c>
      <c r="B141" s="3">
        <v>111159</v>
      </c>
      <c r="C141">
        <v>300</v>
      </c>
      <c r="D141">
        <v>0</v>
      </c>
    </row>
    <row r="142" spans="1:4">
      <c r="A142" t="s">
        <v>264</v>
      </c>
      <c r="B142" s="3">
        <v>109864</v>
      </c>
      <c r="C142">
        <v>60</v>
      </c>
      <c r="D142">
        <v>0</v>
      </c>
    </row>
    <row r="143" spans="1:4">
      <c r="A143" t="s">
        <v>265</v>
      </c>
      <c r="B143" s="3">
        <v>110496</v>
      </c>
      <c r="C143">
        <v>90</v>
      </c>
      <c r="D143">
        <v>0</v>
      </c>
    </row>
    <row r="144" spans="1:4">
      <c r="A144" t="s">
        <v>266</v>
      </c>
      <c r="B144" s="3">
        <v>75218</v>
      </c>
      <c r="C144">
        <v>30</v>
      </c>
      <c r="D144">
        <v>0.31</v>
      </c>
    </row>
    <row r="145" spans="1:4">
      <c r="A145" t="s">
        <v>267</v>
      </c>
      <c r="B145" s="3">
        <v>96457</v>
      </c>
      <c r="C145">
        <v>0</v>
      </c>
      <c r="D145">
        <v>4.4999999999999998E-2</v>
      </c>
    </row>
    <row r="146" spans="1:4">
      <c r="A146" t="s">
        <v>268</v>
      </c>
      <c r="B146" s="3">
        <v>1101</v>
      </c>
      <c r="C146" s="122">
        <v>1.5</v>
      </c>
      <c r="D146" s="122">
        <v>0</v>
      </c>
    </row>
    <row r="147" spans="1:4">
      <c r="A147" t="s">
        <v>269</v>
      </c>
      <c r="B147" s="3">
        <v>50000</v>
      </c>
      <c r="C147">
        <v>9</v>
      </c>
      <c r="D147">
        <v>2.1000000000000001E-2</v>
      </c>
    </row>
    <row r="148" spans="1:4">
      <c r="A148" t="s">
        <v>270</v>
      </c>
      <c r="B148" s="3">
        <v>111308</v>
      </c>
      <c r="C148">
        <v>0.08</v>
      </c>
      <c r="D148">
        <v>0</v>
      </c>
    </row>
    <row r="149" spans="1:4">
      <c r="A149" t="s">
        <v>271</v>
      </c>
      <c r="B149" s="3">
        <v>118741</v>
      </c>
      <c r="C149">
        <v>0</v>
      </c>
      <c r="D149">
        <v>1.8</v>
      </c>
    </row>
    <row r="150" spans="1:4">
      <c r="A150" t="s">
        <v>272</v>
      </c>
      <c r="B150" s="3">
        <v>608731</v>
      </c>
      <c r="C150">
        <v>0</v>
      </c>
      <c r="D150">
        <v>8.6</v>
      </c>
    </row>
    <row r="151" spans="1:4">
      <c r="A151" t="s">
        <v>273</v>
      </c>
      <c r="B151" s="3">
        <v>319846</v>
      </c>
      <c r="C151">
        <v>0</v>
      </c>
      <c r="D151">
        <v>8.6</v>
      </c>
    </row>
    <row r="152" spans="1:4">
      <c r="A152" t="s">
        <v>274</v>
      </c>
      <c r="B152" s="3">
        <v>319857</v>
      </c>
      <c r="C152">
        <v>0</v>
      </c>
      <c r="D152">
        <v>8.6</v>
      </c>
    </row>
    <row r="153" spans="1:4">
      <c r="A153" t="s">
        <v>275</v>
      </c>
      <c r="B153" s="3">
        <v>58899</v>
      </c>
      <c r="C153">
        <v>0</v>
      </c>
      <c r="D153">
        <v>2.4</v>
      </c>
    </row>
    <row r="154" spans="1:4">
      <c r="A154" t="s">
        <v>276</v>
      </c>
      <c r="B154" s="3">
        <v>302012</v>
      </c>
      <c r="C154">
        <v>0.2</v>
      </c>
      <c r="D154">
        <v>17</v>
      </c>
    </row>
    <row r="155" spans="1:4">
      <c r="A155" t="s">
        <v>277</v>
      </c>
      <c r="B155" s="3">
        <v>7647010</v>
      </c>
      <c r="C155">
        <v>9</v>
      </c>
      <c r="D155">
        <v>0</v>
      </c>
    </row>
    <row r="156" spans="1:4">
      <c r="A156" t="s">
        <v>278</v>
      </c>
      <c r="B156" s="3">
        <v>74908</v>
      </c>
      <c r="C156">
        <v>9</v>
      </c>
      <c r="D156">
        <v>0</v>
      </c>
    </row>
    <row r="157" spans="1:4">
      <c r="A157" t="s">
        <v>279</v>
      </c>
      <c r="B157" s="3">
        <v>7664393</v>
      </c>
      <c r="C157">
        <v>1.5</v>
      </c>
      <c r="D157">
        <v>0</v>
      </c>
    </row>
    <row r="158" spans="1:4">
      <c r="A158" t="s">
        <v>280</v>
      </c>
      <c r="B158" s="3">
        <v>7783075</v>
      </c>
      <c r="C158">
        <v>0</v>
      </c>
      <c r="D158">
        <v>0</v>
      </c>
    </row>
    <row r="159" spans="1:4">
      <c r="A159" t="s">
        <v>281</v>
      </c>
      <c r="B159" s="3">
        <v>7783064</v>
      </c>
      <c r="C159">
        <v>10</v>
      </c>
      <c r="D159">
        <v>0</v>
      </c>
    </row>
    <row r="160" spans="1:4">
      <c r="A160" t="s">
        <v>282</v>
      </c>
      <c r="B160" s="3">
        <v>193395</v>
      </c>
      <c r="C160">
        <v>0</v>
      </c>
      <c r="D160">
        <v>8.6</v>
      </c>
    </row>
    <row r="161" spans="1:4">
      <c r="A161" t="s">
        <v>283</v>
      </c>
      <c r="B161" s="3">
        <v>78591</v>
      </c>
      <c r="C161">
        <v>2000</v>
      </c>
      <c r="D161">
        <v>0</v>
      </c>
    </row>
    <row r="162" spans="1:4">
      <c r="A162" t="s">
        <v>284</v>
      </c>
      <c r="B162" s="3">
        <v>67630</v>
      </c>
      <c r="C162">
        <v>7000</v>
      </c>
      <c r="D162">
        <v>0</v>
      </c>
    </row>
    <row r="163" spans="1:4">
      <c r="A163" t="s">
        <v>285</v>
      </c>
      <c r="B163" s="3">
        <v>301042</v>
      </c>
      <c r="C163">
        <v>0</v>
      </c>
      <c r="D163">
        <v>0.62</v>
      </c>
    </row>
    <row r="164" spans="1:4">
      <c r="A164" t="s">
        <v>286</v>
      </c>
      <c r="B164" s="3">
        <v>7439921</v>
      </c>
      <c r="C164">
        <v>0</v>
      </c>
      <c r="D164">
        <v>0.98</v>
      </c>
    </row>
    <row r="165" spans="1:4">
      <c r="A165" t="s">
        <v>287</v>
      </c>
      <c r="B165" s="3">
        <v>7446277</v>
      </c>
      <c r="C165">
        <v>0</v>
      </c>
      <c r="D165">
        <v>0.75</v>
      </c>
    </row>
    <row r="166" spans="1:4">
      <c r="A166" t="s">
        <v>288</v>
      </c>
      <c r="B166" s="3">
        <v>1335326</v>
      </c>
      <c r="C166">
        <v>0</v>
      </c>
      <c r="D166">
        <v>0.75</v>
      </c>
    </row>
    <row r="167" spans="1:4">
      <c r="A167" t="s">
        <v>289</v>
      </c>
      <c r="B167" s="3">
        <v>108394</v>
      </c>
      <c r="C167" s="122">
        <v>600</v>
      </c>
      <c r="D167" s="122">
        <v>0</v>
      </c>
    </row>
    <row r="168" spans="1:4">
      <c r="A168" t="s">
        <v>290</v>
      </c>
      <c r="B168" s="3">
        <v>108383</v>
      </c>
    </row>
    <row r="169" spans="1:4">
      <c r="A169" t="s">
        <v>291</v>
      </c>
      <c r="B169" s="3">
        <v>108316</v>
      </c>
      <c r="C169">
        <v>0.7</v>
      </c>
      <c r="D169">
        <v>0</v>
      </c>
    </row>
    <row r="170" spans="1:4">
      <c r="A170" t="s">
        <v>292</v>
      </c>
      <c r="B170" s="3">
        <v>7439965</v>
      </c>
      <c r="C170">
        <v>0.09</v>
      </c>
      <c r="D170">
        <v>0</v>
      </c>
    </row>
    <row r="171" spans="1:4">
      <c r="A171" t="s">
        <v>293</v>
      </c>
      <c r="B171" s="3">
        <v>7439976</v>
      </c>
      <c r="C171">
        <v>5.4000000000000003E-3</v>
      </c>
      <c r="D171">
        <v>0</v>
      </c>
    </row>
    <row r="172" spans="1:4">
      <c r="A172" t="s">
        <v>294</v>
      </c>
      <c r="B172" s="3">
        <v>7487947</v>
      </c>
      <c r="C172" s="122">
        <v>4.0000000000000001E-3</v>
      </c>
      <c r="D172" s="122">
        <v>0</v>
      </c>
    </row>
    <row r="173" spans="1:4">
      <c r="A173" t="s">
        <v>295</v>
      </c>
      <c r="B173" s="3">
        <v>67561</v>
      </c>
      <c r="C173">
        <v>4000</v>
      </c>
      <c r="D173">
        <v>0</v>
      </c>
    </row>
    <row r="174" spans="1:4">
      <c r="A174" t="s">
        <v>296</v>
      </c>
      <c r="B174" s="3">
        <v>74839</v>
      </c>
      <c r="C174">
        <v>5</v>
      </c>
      <c r="D174">
        <v>0</v>
      </c>
    </row>
    <row r="175" spans="1:4">
      <c r="A175" t="s">
        <v>297</v>
      </c>
      <c r="B175" s="3">
        <v>78933</v>
      </c>
      <c r="C175">
        <v>0</v>
      </c>
      <c r="D175">
        <v>0</v>
      </c>
    </row>
    <row r="176" spans="1:4">
      <c r="A176" t="s">
        <v>298</v>
      </c>
      <c r="B176" s="3">
        <v>624839</v>
      </c>
      <c r="C176">
        <v>1</v>
      </c>
      <c r="D176">
        <v>0</v>
      </c>
    </row>
    <row r="177" spans="1:4">
      <c r="A177" t="s">
        <v>299</v>
      </c>
      <c r="B177" s="3">
        <v>1634044</v>
      </c>
      <c r="C177">
        <v>8000</v>
      </c>
      <c r="D177">
        <v>1.8E-3</v>
      </c>
    </row>
    <row r="178" spans="1:4">
      <c r="A178" t="s">
        <v>300</v>
      </c>
      <c r="B178" s="3">
        <v>75092</v>
      </c>
      <c r="C178">
        <v>400</v>
      </c>
      <c r="D178">
        <v>3.5000000000000001E-3</v>
      </c>
    </row>
    <row r="179" spans="1:4">
      <c r="A179" t="s">
        <v>301</v>
      </c>
      <c r="B179" s="3">
        <v>101688</v>
      </c>
      <c r="C179" s="122">
        <v>0.08</v>
      </c>
      <c r="D179">
        <v>0</v>
      </c>
    </row>
    <row r="180" spans="1:4">
      <c r="A180" t="s">
        <v>302</v>
      </c>
      <c r="B180" s="3">
        <v>90948</v>
      </c>
      <c r="C180">
        <v>0</v>
      </c>
      <c r="D180">
        <v>0.86</v>
      </c>
    </row>
    <row r="181" spans="1:4">
      <c r="A181" t="s">
        <v>303</v>
      </c>
      <c r="B181" s="3">
        <v>110543</v>
      </c>
      <c r="C181">
        <v>7000</v>
      </c>
      <c r="D181">
        <v>0</v>
      </c>
    </row>
    <row r="182" spans="1:4">
      <c r="A182" t="s">
        <v>304</v>
      </c>
      <c r="B182" s="3">
        <v>10595956</v>
      </c>
      <c r="C182">
        <v>0</v>
      </c>
      <c r="D182">
        <v>22</v>
      </c>
    </row>
    <row r="183" spans="1:4">
      <c r="A183" t="s">
        <v>305</v>
      </c>
      <c r="B183" s="3">
        <v>924163</v>
      </c>
      <c r="C183">
        <v>0</v>
      </c>
      <c r="D183">
        <v>11</v>
      </c>
    </row>
    <row r="184" spans="1:4">
      <c r="A184" t="s">
        <v>306</v>
      </c>
      <c r="B184" s="3">
        <v>621647</v>
      </c>
      <c r="C184">
        <v>0</v>
      </c>
      <c r="D184">
        <v>7</v>
      </c>
    </row>
    <row r="185" spans="1:4">
      <c r="A185" t="s">
        <v>307</v>
      </c>
      <c r="B185" s="3">
        <v>55185</v>
      </c>
      <c r="C185">
        <v>0</v>
      </c>
      <c r="D185">
        <v>36</v>
      </c>
    </row>
    <row r="186" spans="1:4">
      <c r="A186" t="s">
        <v>308</v>
      </c>
      <c r="B186" s="3">
        <v>62759</v>
      </c>
      <c r="C186">
        <v>0</v>
      </c>
      <c r="D186">
        <v>16</v>
      </c>
    </row>
    <row r="187" spans="1:4">
      <c r="A187" t="s">
        <v>309</v>
      </c>
      <c r="B187" s="3">
        <v>86306</v>
      </c>
      <c r="C187">
        <v>0</v>
      </c>
      <c r="D187">
        <v>8.9999999999999993E-3</v>
      </c>
    </row>
    <row r="188" spans="1:4">
      <c r="A188" t="s">
        <v>310</v>
      </c>
      <c r="B188" s="3">
        <v>59892</v>
      </c>
      <c r="C188">
        <v>0</v>
      </c>
      <c r="D188">
        <v>6.7</v>
      </c>
    </row>
    <row r="189" spans="1:4">
      <c r="A189" t="s">
        <v>311</v>
      </c>
      <c r="B189" s="3">
        <v>100754</v>
      </c>
      <c r="C189">
        <v>0</v>
      </c>
      <c r="D189">
        <v>9.4</v>
      </c>
    </row>
    <row r="190" spans="1:4">
      <c r="A190" t="s">
        <v>312</v>
      </c>
      <c r="B190" s="3">
        <v>930552</v>
      </c>
      <c r="C190">
        <v>0</v>
      </c>
      <c r="D190">
        <v>2.1</v>
      </c>
    </row>
    <row r="191" spans="1:4">
      <c r="A191" t="s">
        <v>313</v>
      </c>
      <c r="B191" s="3">
        <v>91203</v>
      </c>
      <c r="C191">
        <v>9</v>
      </c>
      <c r="D191">
        <v>0.12</v>
      </c>
    </row>
    <row r="192" spans="1:4">
      <c r="A192" t="s">
        <v>314</v>
      </c>
      <c r="B192" s="3">
        <v>7440020</v>
      </c>
      <c r="C192">
        <v>1.4E-2</v>
      </c>
      <c r="D192">
        <v>0.91</v>
      </c>
    </row>
    <row r="193" spans="1:4">
      <c r="A193" t="s">
        <v>315</v>
      </c>
      <c r="B193" s="3">
        <v>373024</v>
      </c>
      <c r="C193" s="122">
        <v>4.7000000000000002E-3</v>
      </c>
      <c r="D193" s="122">
        <v>0.91</v>
      </c>
    </row>
    <row r="194" spans="1:4">
      <c r="A194" t="s">
        <v>316</v>
      </c>
      <c r="B194" s="3">
        <v>3333673</v>
      </c>
      <c r="C194" s="122">
        <v>6.8999999999999999E-3</v>
      </c>
      <c r="D194" s="122">
        <v>0.91</v>
      </c>
    </row>
    <row r="195" spans="1:4">
      <c r="A195" t="s">
        <v>317</v>
      </c>
      <c r="B195" s="3">
        <v>13463393</v>
      </c>
      <c r="C195" s="122">
        <v>4.7999999999999996E-3</v>
      </c>
      <c r="D195" s="122">
        <v>0.91</v>
      </c>
    </row>
    <row r="196" spans="1:4">
      <c r="A196" t="s">
        <v>318</v>
      </c>
      <c r="B196" s="3">
        <v>12054487</v>
      </c>
      <c r="C196" s="122">
        <v>8.8999999999999999E-3</v>
      </c>
      <c r="D196" s="122">
        <v>0.91</v>
      </c>
    </row>
    <row r="197" spans="1:4">
      <c r="A197" t="s">
        <v>319</v>
      </c>
      <c r="B197" s="3">
        <v>1271289</v>
      </c>
      <c r="C197" s="122">
        <v>6.8999999999999999E-3</v>
      </c>
      <c r="D197" s="122">
        <v>0.91</v>
      </c>
    </row>
    <row r="198" spans="1:4">
      <c r="A198" t="s">
        <v>320</v>
      </c>
      <c r="B198" s="3">
        <v>1313991</v>
      </c>
      <c r="C198" s="122">
        <v>7.9000000000000001E-2</v>
      </c>
      <c r="D198" s="122">
        <v>0.91</v>
      </c>
    </row>
    <row r="199" spans="1:4">
      <c r="A199" t="s">
        <v>321</v>
      </c>
      <c r="B199" s="3">
        <v>1146</v>
      </c>
      <c r="C199" s="122">
        <v>1.4E-2</v>
      </c>
      <c r="D199" s="122">
        <v>0.91</v>
      </c>
    </row>
    <row r="200" spans="1:4">
      <c r="A200" t="s">
        <v>322</v>
      </c>
      <c r="B200" s="3">
        <v>12035722</v>
      </c>
      <c r="C200">
        <v>3.3999999999999998E-3</v>
      </c>
      <c r="D200">
        <v>0.91</v>
      </c>
    </row>
    <row r="201" spans="1:4">
      <c r="A201" t="s">
        <v>323</v>
      </c>
      <c r="B201" s="3">
        <v>7697372</v>
      </c>
      <c r="C201">
        <v>0</v>
      </c>
      <c r="D201">
        <v>0</v>
      </c>
    </row>
    <row r="202" spans="1:4">
      <c r="A202" t="s">
        <v>324</v>
      </c>
      <c r="B202" s="3">
        <v>10102440</v>
      </c>
      <c r="C202">
        <v>0</v>
      </c>
      <c r="D202">
        <v>0</v>
      </c>
    </row>
    <row r="203" spans="1:4">
      <c r="A203" t="s">
        <v>325</v>
      </c>
      <c r="B203" s="3">
        <v>95487</v>
      </c>
      <c r="C203" s="122">
        <v>600</v>
      </c>
    </row>
    <row r="204" spans="1:4">
      <c r="A204" t="s">
        <v>326</v>
      </c>
      <c r="B204" s="3">
        <v>95476</v>
      </c>
    </row>
    <row r="205" spans="1:4">
      <c r="A205" t="s">
        <v>327</v>
      </c>
      <c r="B205" s="3">
        <v>8014957</v>
      </c>
      <c r="C205">
        <v>0</v>
      </c>
      <c r="D205">
        <v>0</v>
      </c>
    </row>
    <row r="206" spans="1:4">
      <c r="A206" t="s">
        <v>328</v>
      </c>
      <c r="B206" s="3">
        <v>10028156</v>
      </c>
      <c r="C206">
        <v>0</v>
      </c>
      <c r="D206">
        <v>0</v>
      </c>
    </row>
    <row r="207" spans="1:4">
      <c r="A207" t="s">
        <v>329</v>
      </c>
      <c r="B207" s="3">
        <v>95692</v>
      </c>
      <c r="C207">
        <v>0</v>
      </c>
      <c r="D207">
        <v>0.27</v>
      </c>
    </row>
    <row r="208" spans="1:4">
      <c r="A208" t="s">
        <v>330</v>
      </c>
      <c r="B208" s="3">
        <v>120718</v>
      </c>
      <c r="C208">
        <v>0</v>
      </c>
      <c r="D208">
        <v>0.15</v>
      </c>
    </row>
    <row r="209" spans="1:4">
      <c r="A209" t="s">
        <v>331</v>
      </c>
      <c r="B209" s="3">
        <v>106445</v>
      </c>
      <c r="C209" s="122">
        <v>600</v>
      </c>
    </row>
    <row r="210" spans="1:4">
      <c r="A210" t="s">
        <v>332</v>
      </c>
      <c r="B210" s="3">
        <v>156105</v>
      </c>
      <c r="C210">
        <v>0</v>
      </c>
      <c r="D210">
        <v>2.1999999999999999E-2</v>
      </c>
    </row>
    <row r="211" spans="1:4">
      <c r="A211" t="s">
        <v>333</v>
      </c>
      <c r="B211" s="3">
        <v>106423</v>
      </c>
    </row>
    <row r="212" spans="1:4">
      <c r="A212" t="s">
        <v>334</v>
      </c>
      <c r="B212" s="3">
        <v>87865</v>
      </c>
      <c r="C212">
        <v>0</v>
      </c>
      <c r="D212">
        <v>1.7999999999999999E-2</v>
      </c>
    </row>
    <row r="213" spans="1:4">
      <c r="A213" t="s">
        <v>335</v>
      </c>
      <c r="B213" s="3">
        <v>127184</v>
      </c>
      <c r="C213">
        <v>35</v>
      </c>
      <c r="D213">
        <v>2.1000000000000001E-2</v>
      </c>
    </row>
    <row r="214" spans="1:4">
      <c r="A214" t="s">
        <v>336</v>
      </c>
      <c r="B214" s="3">
        <v>108952</v>
      </c>
      <c r="C214">
        <v>200</v>
      </c>
      <c r="D214">
        <v>0</v>
      </c>
    </row>
    <row r="215" spans="1:4">
      <c r="A215" t="s">
        <v>337</v>
      </c>
      <c r="B215" s="3">
        <v>75445</v>
      </c>
      <c r="C215">
        <v>0</v>
      </c>
      <c r="D215">
        <v>0</v>
      </c>
    </row>
    <row r="216" spans="1:4">
      <c r="A216" t="s">
        <v>338</v>
      </c>
      <c r="B216" s="3">
        <v>7803512</v>
      </c>
      <c r="C216">
        <v>0.8</v>
      </c>
      <c r="D216">
        <v>0</v>
      </c>
    </row>
    <row r="217" spans="1:4">
      <c r="A217" t="s">
        <v>339</v>
      </c>
      <c r="B217" s="3">
        <v>7664382</v>
      </c>
      <c r="C217">
        <v>7</v>
      </c>
      <c r="D217">
        <v>0</v>
      </c>
    </row>
    <row r="218" spans="1:4">
      <c r="A218" t="s">
        <v>340</v>
      </c>
      <c r="B218" s="3">
        <v>85449</v>
      </c>
      <c r="C218">
        <v>20</v>
      </c>
      <c r="D218">
        <v>0</v>
      </c>
    </row>
    <row r="219" spans="1:4">
      <c r="A219" t="s">
        <v>341</v>
      </c>
      <c r="B219" s="3">
        <v>1336363</v>
      </c>
      <c r="C219" s="122">
        <v>0</v>
      </c>
      <c r="D219">
        <v>74</v>
      </c>
    </row>
    <row r="220" spans="1:4">
      <c r="A220" t="s">
        <v>342</v>
      </c>
      <c r="B220" s="3">
        <v>7758012</v>
      </c>
      <c r="C220">
        <v>1.7</v>
      </c>
      <c r="D220">
        <v>0.49</v>
      </c>
    </row>
    <row r="221" spans="1:4">
      <c r="A221" t="s">
        <v>343</v>
      </c>
      <c r="B221" s="3">
        <v>115071</v>
      </c>
      <c r="C221">
        <v>3000</v>
      </c>
      <c r="D221">
        <v>0</v>
      </c>
    </row>
    <row r="222" spans="1:4">
      <c r="A222" t="s">
        <v>344</v>
      </c>
      <c r="B222" s="3">
        <v>107982</v>
      </c>
      <c r="C222">
        <v>7000</v>
      </c>
      <c r="D222">
        <v>0</v>
      </c>
    </row>
    <row r="223" spans="1:4">
      <c r="A223" t="s">
        <v>345</v>
      </c>
      <c r="B223" s="3">
        <v>75569</v>
      </c>
      <c r="C223">
        <v>30</v>
      </c>
      <c r="D223">
        <v>1.2999999999999999E-2</v>
      </c>
    </row>
    <row r="224" spans="1:4">
      <c r="A224" t="s">
        <v>346</v>
      </c>
      <c r="B224" s="3">
        <v>7782492</v>
      </c>
      <c r="C224">
        <v>0.21</v>
      </c>
      <c r="D224">
        <v>0</v>
      </c>
    </row>
    <row r="225" spans="1:4">
      <c r="A225" t="s">
        <v>347</v>
      </c>
      <c r="B225" s="3">
        <v>7446346</v>
      </c>
      <c r="C225" s="122">
        <v>0.11</v>
      </c>
      <c r="D225" s="122">
        <v>0</v>
      </c>
    </row>
    <row r="226" spans="1:4">
      <c r="A226" t="s">
        <v>348</v>
      </c>
      <c r="B226" s="3">
        <v>7631869</v>
      </c>
      <c r="C226">
        <v>3</v>
      </c>
      <c r="D226">
        <v>0</v>
      </c>
    </row>
    <row r="227" spans="1:4">
      <c r="A227" t="s">
        <v>349</v>
      </c>
      <c r="B227" s="3">
        <v>1310732</v>
      </c>
      <c r="C227">
        <v>0</v>
      </c>
      <c r="D227">
        <v>0</v>
      </c>
    </row>
    <row r="228" spans="1:4">
      <c r="A228" t="s">
        <v>350</v>
      </c>
      <c r="B228" s="3">
        <v>100425</v>
      </c>
      <c r="C228">
        <v>900</v>
      </c>
      <c r="D228">
        <v>0</v>
      </c>
    </row>
    <row r="229" spans="1:4">
      <c r="A229" t="s">
        <v>351</v>
      </c>
      <c r="B229" s="3">
        <v>9960</v>
      </c>
    </row>
    <row r="230" spans="1:4">
      <c r="A230" t="s">
        <v>352</v>
      </c>
      <c r="B230" s="3">
        <v>7446095</v>
      </c>
      <c r="C230">
        <v>0</v>
      </c>
      <c r="D230">
        <v>0</v>
      </c>
    </row>
    <row r="231" spans="1:4">
      <c r="A231" t="s">
        <v>353</v>
      </c>
      <c r="B231" s="3">
        <v>7664939</v>
      </c>
      <c r="C231">
        <v>1</v>
      </c>
      <c r="D231">
        <v>0</v>
      </c>
    </row>
    <row r="232" spans="1:4">
      <c r="A232" t="s">
        <v>354</v>
      </c>
      <c r="B232" s="3">
        <v>7446719</v>
      </c>
      <c r="C232" s="122">
        <v>1</v>
      </c>
      <c r="D232" s="122">
        <v>0</v>
      </c>
    </row>
    <row r="233" spans="1:4">
      <c r="A233" t="s">
        <v>355</v>
      </c>
      <c r="B233" s="3">
        <v>540885</v>
      </c>
      <c r="C233" s="122">
        <v>0</v>
      </c>
      <c r="D233" s="122">
        <v>4.7000000000000002E-3</v>
      </c>
    </row>
    <row r="234" spans="1:4">
      <c r="A234" t="s">
        <v>356</v>
      </c>
      <c r="B234" s="3">
        <v>127184</v>
      </c>
      <c r="C234">
        <v>35</v>
      </c>
      <c r="D234">
        <v>2.1000000000000001E-2</v>
      </c>
    </row>
    <row r="235" spans="1:4">
      <c r="A235" t="s">
        <v>357</v>
      </c>
      <c r="B235" s="3">
        <v>62555</v>
      </c>
      <c r="C235">
        <v>0</v>
      </c>
      <c r="D235">
        <v>6.1</v>
      </c>
    </row>
    <row r="236" spans="1:4">
      <c r="A236" t="s">
        <v>358</v>
      </c>
      <c r="B236" s="3">
        <v>108883</v>
      </c>
      <c r="C236" s="122">
        <v>420</v>
      </c>
      <c r="D236">
        <v>0</v>
      </c>
    </row>
    <row r="237" spans="1:4">
      <c r="A237" t="s">
        <v>359</v>
      </c>
      <c r="B237" s="3">
        <v>26471625</v>
      </c>
      <c r="C237" s="122">
        <v>8.0000000000000002E-3</v>
      </c>
      <c r="D237">
        <v>3.9E-2</v>
      </c>
    </row>
    <row r="238" spans="1:4">
      <c r="A238" t="s">
        <v>360</v>
      </c>
      <c r="B238" s="3">
        <v>584849</v>
      </c>
      <c r="C238" s="122">
        <v>8.0000000000000002E-3</v>
      </c>
      <c r="D238">
        <v>3.9E-2</v>
      </c>
    </row>
    <row r="239" spans="1:4">
      <c r="A239" t="s">
        <v>360</v>
      </c>
      <c r="B239" s="3">
        <v>91087</v>
      </c>
      <c r="C239" s="122">
        <v>8.0000000000000002E-3</v>
      </c>
      <c r="D239">
        <v>3.9E-2</v>
      </c>
    </row>
    <row r="240" spans="1:4">
      <c r="A240" t="s">
        <v>361</v>
      </c>
      <c r="B240" s="3">
        <v>79016</v>
      </c>
      <c r="C240">
        <v>600</v>
      </c>
      <c r="D240">
        <v>7.0000000000000001E-3</v>
      </c>
    </row>
    <row r="241" spans="1:4">
      <c r="A241" t="s">
        <v>362</v>
      </c>
      <c r="B241" s="3">
        <v>121448</v>
      </c>
      <c r="C241">
        <v>200</v>
      </c>
      <c r="D241">
        <v>0</v>
      </c>
    </row>
    <row r="242" spans="1:4">
      <c r="A242" t="s">
        <v>363</v>
      </c>
      <c r="B242" s="3">
        <v>51796</v>
      </c>
      <c r="C242">
        <v>0</v>
      </c>
      <c r="D242">
        <v>1</v>
      </c>
    </row>
    <row r="243" spans="1:4">
      <c r="A243" t="s">
        <v>364</v>
      </c>
      <c r="B243" s="3">
        <v>1314621</v>
      </c>
      <c r="C243">
        <v>0</v>
      </c>
      <c r="D243">
        <v>0</v>
      </c>
    </row>
    <row r="244" spans="1:4">
      <c r="A244" t="s">
        <v>365</v>
      </c>
      <c r="B244" s="3">
        <v>108054</v>
      </c>
      <c r="C244">
        <v>200</v>
      </c>
      <c r="D244">
        <v>0</v>
      </c>
    </row>
    <row r="245" spans="1:4">
      <c r="A245" t="s">
        <v>366</v>
      </c>
      <c r="B245" s="3">
        <v>75014</v>
      </c>
      <c r="C245">
        <v>0</v>
      </c>
      <c r="D245">
        <v>0.27</v>
      </c>
    </row>
    <row r="246" spans="1:4">
      <c r="A246" t="s">
        <v>367</v>
      </c>
      <c r="B246" s="3">
        <v>1330207</v>
      </c>
      <c r="C246">
        <v>700</v>
      </c>
      <c r="D246">
        <v>0</v>
      </c>
    </row>
    <row r="247" spans="1:4">
      <c r="A247" t="s">
        <v>368</v>
      </c>
      <c r="B247" s="3">
        <v>7440622</v>
      </c>
      <c r="C247">
        <v>0</v>
      </c>
      <c r="D247">
        <v>0</v>
      </c>
    </row>
    <row r="248" spans="1:4">
      <c r="B248" s="3"/>
      <c r="C248" s="3"/>
      <c r="D248" s="3"/>
    </row>
    <row r="249" spans="1:4" ht="258">
      <c r="A249" s="2" t="s">
        <v>387</v>
      </c>
      <c r="B249" s="3"/>
      <c r="C249" s="3"/>
      <c r="D249" s="3"/>
    </row>
    <row r="250" spans="1:4">
      <c r="B250" s="3"/>
      <c r="C250" s="3"/>
      <c r="D250" s="3"/>
    </row>
    <row r="251" spans="1:4">
      <c r="B251" s="3"/>
      <c r="C251" s="3"/>
      <c r="D251" s="3"/>
    </row>
    <row r="252" spans="1:4">
      <c r="B252" s="3"/>
      <c r="C252" s="3"/>
      <c r="D252" s="3"/>
    </row>
    <row r="253" spans="1:4">
      <c r="B253" s="3"/>
      <c r="C253" s="3"/>
      <c r="D253" s="3"/>
    </row>
    <row r="254" spans="1:4">
      <c r="B254" s="3"/>
      <c r="C254" s="3"/>
      <c r="D254" s="3"/>
    </row>
    <row r="255" spans="1:4">
      <c r="B255" s="3"/>
      <c r="C255" s="3"/>
      <c r="D255" s="3"/>
    </row>
    <row r="256" spans="1:4">
      <c r="B256" s="3"/>
      <c r="C256" s="3"/>
      <c r="D256" s="3"/>
    </row>
    <row r="257" spans="2:4">
      <c r="B257" s="3"/>
      <c r="C257" s="3"/>
      <c r="D257" s="3"/>
    </row>
    <row r="258" spans="2:4">
      <c r="B258" s="3"/>
      <c r="C258" s="3"/>
      <c r="D258" s="3"/>
    </row>
    <row r="259" spans="2:4">
      <c r="B259" s="3"/>
      <c r="C259" s="3"/>
      <c r="D259" s="3"/>
    </row>
    <row r="260" spans="2:4">
      <c r="B260" s="3"/>
      <c r="C260" s="3"/>
      <c r="D260" s="3"/>
    </row>
    <row r="261" spans="2:4">
      <c r="B261" s="3"/>
      <c r="C261" s="3"/>
      <c r="D261" s="3"/>
    </row>
    <row r="262" spans="2:4">
      <c r="B262" s="3"/>
      <c r="C262" s="3"/>
      <c r="D262" s="3"/>
    </row>
    <row r="263" spans="2:4">
      <c r="B263" s="3"/>
      <c r="C263" s="3"/>
      <c r="D263" s="3"/>
    </row>
    <row r="264" spans="2:4">
      <c r="B264" s="3"/>
      <c r="C264" s="3"/>
      <c r="D264" s="3"/>
    </row>
    <row r="265" spans="2:4">
      <c r="B265" s="3"/>
      <c r="C265" s="3"/>
      <c r="D265" s="3"/>
    </row>
  </sheetData>
  <sheetProtection algorithmName="SHA-512" hashValue="JD6PJ/f+FjjlSh0C408Qo7hmW7JEvGP6YsV6vLhfdhFaIWtu+bCywlHspEhc169y41CJpoyHphCfYFVYOFrErw==" saltValue="HhMGGvXh93FPkEa55CirgA=="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A3690-28F5-49D4-B644-F282F77E2DFB}">
  <dimension ref="A1:C328"/>
  <sheetViews>
    <sheetView workbookViewId="0">
      <pane ySplit="1" topLeftCell="A2" activePane="bottomLeft" state="frozen"/>
      <selection pane="bottomLeft" activeCell="A2" sqref="A2"/>
    </sheetView>
  </sheetViews>
  <sheetFormatPr defaultRowHeight="14.45"/>
  <cols>
    <col min="1" max="1" width="5.5703125" bestFit="1" customWidth="1"/>
    <col min="2" max="2" width="38.28515625" bestFit="1" customWidth="1"/>
    <col min="3" max="3" width="10.85546875" bestFit="1" customWidth="1"/>
  </cols>
  <sheetData>
    <row r="1" spans="1:3">
      <c r="A1" t="s">
        <v>388</v>
      </c>
      <c r="B1" t="s">
        <v>389</v>
      </c>
      <c r="C1" t="s">
        <v>390</v>
      </c>
    </row>
    <row r="2" spans="1:3">
      <c r="A2">
        <v>11</v>
      </c>
      <c r="B2" t="s">
        <v>391</v>
      </c>
      <c r="C2" t="s">
        <v>392</v>
      </c>
    </row>
    <row r="3" spans="1:3">
      <c r="A3">
        <v>40</v>
      </c>
      <c r="B3" t="s">
        <v>393</v>
      </c>
      <c r="C3" t="s">
        <v>394</v>
      </c>
    </row>
    <row r="4" spans="1:3">
      <c r="A4">
        <v>41</v>
      </c>
      <c r="B4" t="s">
        <v>202</v>
      </c>
      <c r="C4" t="s">
        <v>395</v>
      </c>
    </row>
    <row r="5" spans="1:3">
      <c r="A5">
        <v>58</v>
      </c>
      <c r="B5" t="s">
        <v>396</v>
      </c>
      <c r="C5" t="s">
        <v>397</v>
      </c>
    </row>
    <row r="6" spans="1:3">
      <c r="A6">
        <v>60</v>
      </c>
      <c r="B6" t="s">
        <v>398</v>
      </c>
      <c r="C6" t="s">
        <v>399</v>
      </c>
    </row>
    <row r="7" spans="1:3">
      <c r="A7">
        <v>62</v>
      </c>
      <c r="B7" t="s">
        <v>400</v>
      </c>
      <c r="C7" t="s">
        <v>401</v>
      </c>
    </row>
    <row r="8" spans="1:3">
      <c r="A8">
        <v>63</v>
      </c>
      <c r="B8" t="s">
        <v>402</v>
      </c>
      <c r="C8" t="s">
        <v>403</v>
      </c>
    </row>
    <row r="9" spans="1:3">
      <c r="A9">
        <v>71</v>
      </c>
      <c r="B9" t="s">
        <v>404</v>
      </c>
      <c r="C9" t="s">
        <v>405</v>
      </c>
    </row>
    <row r="10" spans="1:3">
      <c r="A10">
        <v>91</v>
      </c>
      <c r="B10" t="s">
        <v>406</v>
      </c>
      <c r="C10" t="s">
        <v>407</v>
      </c>
    </row>
    <row r="11" spans="1:3">
      <c r="A11">
        <v>93</v>
      </c>
      <c r="B11" t="s">
        <v>408</v>
      </c>
      <c r="C11" t="s">
        <v>409</v>
      </c>
    </row>
    <row r="12" spans="1:3">
      <c r="A12">
        <v>96</v>
      </c>
      <c r="B12" t="s">
        <v>410</v>
      </c>
      <c r="C12" t="s">
        <v>411</v>
      </c>
    </row>
    <row r="13" spans="1:3">
      <c r="A13">
        <v>99</v>
      </c>
      <c r="B13" t="s">
        <v>412</v>
      </c>
      <c r="C13" t="s">
        <v>413</v>
      </c>
    </row>
    <row r="14" spans="1:3">
      <c r="A14">
        <v>104</v>
      </c>
      <c r="B14" t="s">
        <v>414</v>
      </c>
      <c r="C14" t="s">
        <v>415</v>
      </c>
    </row>
    <row r="15" spans="1:3">
      <c r="A15">
        <v>105</v>
      </c>
      <c r="B15" t="s">
        <v>416</v>
      </c>
      <c r="C15" t="s">
        <v>417</v>
      </c>
    </row>
    <row r="16" spans="1:3">
      <c r="A16">
        <v>106</v>
      </c>
      <c r="B16" t="s">
        <v>418</v>
      </c>
      <c r="C16" t="s">
        <v>419</v>
      </c>
    </row>
    <row r="17" spans="1:3">
      <c r="A17">
        <v>107</v>
      </c>
      <c r="B17" t="s">
        <v>420</v>
      </c>
      <c r="C17" t="s">
        <v>421</v>
      </c>
    </row>
    <row r="18" spans="1:3">
      <c r="A18">
        <v>124</v>
      </c>
      <c r="B18" t="s">
        <v>422</v>
      </c>
      <c r="C18" t="s">
        <v>423</v>
      </c>
    </row>
    <row r="19" spans="1:3">
      <c r="A19">
        <v>125</v>
      </c>
      <c r="B19" t="s">
        <v>424</v>
      </c>
      <c r="C19" t="s">
        <v>425</v>
      </c>
    </row>
    <row r="20" spans="1:3">
      <c r="A20">
        <v>128</v>
      </c>
      <c r="B20" t="s">
        <v>426</v>
      </c>
      <c r="C20" t="s">
        <v>427</v>
      </c>
    </row>
    <row r="21" spans="1:3">
      <c r="A21">
        <v>147</v>
      </c>
      <c r="B21" t="s">
        <v>428</v>
      </c>
      <c r="C21" t="s">
        <v>429</v>
      </c>
    </row>
    <row r="22" spans="1:3">
      <c r="A22">
        <v>148</v>
      </c>
      <c r="B22" t="s">
        <v>430</v>
      </c>
      <c r="C22" t="s">
        <v>431</v>
      </c>
    </row>
    <row r="23" spans="1:3">
      <c r="A23">
        <v>154</v>
      </c>
      <c r="B23" t="s">
        <v>432</v>
      </c>
      <c r="C23" t="s">
        <v>433</v>
      </c>
    </row>
    <row r="24" spans="1:3">
      <c r="A24">
        <v>155</v>
      </c>
      <c r="B24" t="s">
        <v>434</v>
      </c>
      <c r="C24" t="s">
        <v>435</v>
      </c>
    </row>
    <row r="25" spans="1:3">
      <c r="A25">
        <v>156</v>
      </c>
      <c r="B25" t="s">
        <v>436</v>
      </c>
      <c r="C25" t="s">
        <v>437</v>
      </c>
    </row>
    <row r="26" spans="1:3">
      <c r="A26">
        <v>157</v>
      </c>
      <c r="B26" t="s">
        <v>438</v>
      </c>
      <c r="C26" t="s">
        <v>439</v>
      </c>
    </row>
    <row r="27" spans="1:3">
      <c r="A27">
        <v>159</v>
      </c>
      <c r="B27" t="s">
        <v>440</v>
      </c>
      <c r="C27" t="s">
        <v>441</v>
      </c>
    </row>
    <row r="28" spans="1:3">
      <c r="A28">
        <v>160</v>
      </c>
      <c r="B28" t="s">
        <v>442</v>
      </c>
      <c r="C28" t="s">
        <v>443</v>
      </c>
    </row>
    <row r="29" spans="1:3">
      <c r="A29">
        <v>169</v>
      </c>
      <c r="B29" t="s">
        <v>444</v>
      </c>
      <c r="C29" t="s">
        <v>445</v>
      </c>
    </row>
    <row r="30" spans="1:3">
      <c r="A30">
        <v>170</v>
      </c>
      <c r="B30" t="s">
        <v>446</v>
      </c>
      <c r="C30" t="s">
        <v>447</v>
      </c>
    </row>
    <row r="31" spans="1:3">
      <c r="A31">
        <v>172</v>
      </c>
      <c r="B31" t="s">
        <v>448</v>
      </c>
      <c r="C31" t="s">
        <v>449</v>
      </c>
    </row>
    <row r="32" spans="1:3">
      <c r="A32">
        <v>173</v>
      </c>
      <c r="B32" t="s">
        <v>450</v>
      </c>
      <c r="C32" t="s">
        <v>451</v>
      </c>
    </row>
    <row r="33" spans="1:3">
      <c r="A33">
        <v>178</v>
      </c>
      <c r="B33" t="s">
        <v>452</v>
      </c>
      <c r="C33" t="s">
        <v>453</v>
      </c>
    </row>
    <row r="34" spans="1:3">
      <c r="A34">
        <v>179</v>
      </c>
      <c r="B34" t="s">
        <v>454</v>
      </c>
      <c r="C34" t="s">
        <v>455</v>
      </c>
    </row>
    <row r="35" spans="1:3">
      <c r="A35">
        <v>180</v>
      </c>
      <c r="B35" t="s">
        <v>456</v>
      </c>
      <c r="C35" t="s">
        <v>457</v>
      </c>
    </row>
    <row r="36" spans="1:3">
      <c r="A36">
        <v>184</v>
      </c>
      <c r="B36" t="s">
        <v>458</v>
      </c>
      <c r="C36" t="s">
        <v>459</v>
      </c>
    </row>
    <row r="37" spans="1:3">
      <c r="A37">
        <v>192</v>
      </c>
      <c r="B37" t="s">
        <v>460</v>
      </c>
      <c r="C37" t="s">
        <v>461</v>
      </c>
    </row>
    <row r="38" spans="1:3">
      <c r="A38">
        <v>209</v>
      </c>
      <c r="B38" t="s">
        <v>462</v>
      </c>
      <c r="C38" t="s">
        <v>463</v>
      </c>
    </row>
    <row r="39" spans="1:3">
      <c r="A39">
        <v>210</v>
      </c>
      <c r="B39" t="s">
        <v>335</v>
      </c>
      <c r="C39" t="s">
        <v>464</v>
      </c>
    </row>
    <row r="40" spans="1:3">
      <c r="A40">
        <v>214</v>
      </c>
      <c r="B40" t="s">
        <v>336</v>
      </c>
      <c r="C40" t="s">
        <v>465</v>
      </c>
    </row>
    <row r="41" spans="1:3">
      <c r="A41">
        <v>215</v>
      </c>
      <c r="B41" t="s">
        <v>466</v>
      </c>
      <c r="C41" t="s">
        <v>467</v>
      </c>
    </row>
    <row r="42" spans="1:3">
      <c r="A42">
        <v>218</v>
      </c>
      <c r="B42" t="s">
        <v>468</v>
      </c>
      <c r="C42" t="s">
        <v>469</v>
      </c>
    </row>
    <row r="43" spans="1:3">
      <c r="A43">
        <v>219</v>
      </c>
      <c r="B43" t="s">
        <v>470</v>
      </c>
      <c r="C43" t="s">
        <v>471</v>
      </c>
    </row>
    <row r="44" spans="1:3">
      <c r="A44">
        <v>222</v>
      </c>
      <c r="B44" t="s">
        <v>472</v>
      </c>
      <c r="C44" t="s">
        <v>473</v>
      </c>
    </row>
    <row r="45" spans="1:3">
      <c r="A45">
        <v>263</v>
      </c>
      <c r="B45" t="s">
        <v>350</v>
      </c>
      <c r="C45" t="s">
        <v>474</v>
      </c>
    </row>
    <row r="46" spans="1:3">
      <c r="A46">
        <v>293</v>
      </c>
      <c r="B46" t="s">
        <v>358</v>
      </c>
      <c r="C46" t="s">
        <v>475</v>
      </c>
    </row>
    <row r="47" spans="1:3">
      <c r="A47">
        <v>294</v>
      </c>
      <c r="B47" t="s">
        <v>476</v>
      </c>
      <c r="C47" t="s">
        <v>477</v>
      </c>
    </row>
    <row r="48" spans="1:3">
      <c r="A48">
        <v>295</v>
      </c>
      <c r="B48" t="s">
        <v>361</v>
      </c>
      <c r="C48" t="s">
        <v>478</v>
      </c>
    </row>
    <row r="49" spans="1:3">
      <c r="A49">
        <v>307</v>
      </c>
      <c r="B49" t="s">
        <v>479</v>
      </c>
      <c r="C49" t="s">
        <v>480</v>
      </c>
    </row>
    <row r="50" spans="1:3">
      <c r="A50">
        <v>310</v>
      </c>
      <c r="B50" t="s">
        <v>481</v>
      </c>
      <c r="C50" t="s">
        <v>482</v>
      </c>
    </row>
    <row r="51" spans="1:3">
      <c r="A51">
        <v>312</v>
      </c>
      <c r="B51" t="s">
        <v>483</v>
      </c>
      <c r="C51" t="s">
        <v>484</v>
      </c>
    </row>
    <row r="52" spans="1:3">
      <c r="A52">
        <v>313</v>
      </c>
      <c r="B52" t="s">
        <v>485</v>
      </c>
      <c r="C52" t="s">
        <v>486</v>
      </c>
    </row>
    <row r="53" spans="1:3">
      <c r="A53">
        <v>314</v>
      </c>
      <c r="B53" t="s">
        <v>487</v>
      </c>
      <c r="C53" t="s">
        <v>488</v>
      </c>
    </row>
    <row r="54" spans="1:3">
      <c r="A54">
        <v>325</v>
      </c>
      <c r="B54" t="s">
        <v>283</v>
      </c>
      <c r="C54" t="s">
        <v>489</v>
      </c>
    </row>
    <row r="55" spans="1:3">
      <c r="A55">
        <v>326</v>
      </c>
      <c r="B55" t="s">
        <v>490</v>
      </c>
      <c r="C55" t="s">
        <v>491</v>
      </c>
    </row>
    <row r="56" spans="1:3">
      <c r="A56">
        <v>327</v>
      </c>
      <c r="B56" t="s">
        <v>492</v>
      </c>
      <c r="C56" t="s">
        <v>493</v>
      </c>
    </row>
    <row r="57" spans="1:3">
      <c r="A57">
        <v>328</v>
      </c>
      <c r="B57" t="s">
        <v>494</v>
      </c>
      <c r="C57" t="s">
        <v>495</v>
      </c>
    </row>
    <row r="58" spans="1:3">
      <c r="A58">
        <v>329</v>
      </c>
      <c r="B58" t="s">
        <v>496</v>
      </c>
      <c r="C58" t="s">
        <v>497</v>
      </c>
    </row>
    <row r="59" spans="1:3">
      <c r="A59">
        <v>330</v>
      </c>
      <c r="B59" t="s">
        <v>498</v>
      </c>
      <c r="C59" t="s">
        <v>499</v>
      </c>
    </row>
    <row r="60" spans="1:3">
      <c r="A60">
        <v>331</v>
      </c>
      <c r="B60" t="s">
        <v>500</v>
      </c>
      <c r="C60" t="s">
        <v>501</v>
      </c>
    </row>
    <row r="61" spans="1:3">
      <c r="A61">
        <v>332</v>
      </c>
      <c r="B61" t="s">
        <v>502</v>
      </c>
      <c r="C61" t="s">
        <v>503</v>
      </c>
    </row>
    <row r="62" spans="1:3">
      <c r="A62">
        <v>333</v>
      </c>
      <c r="B62" t="s">
        <v>259</v>
      </c>
      <c r="C62" t="s">
        <v>504</v>
      </c>
    </row>
    <row r="63" spans="1:3">
      <c r="A63">
        <v>334</v>
      </c>
      <c r="B63" t="s">
        <v>505</v>
      </c>
      <c r="C63" t="s">
        <v>506</v>
      </c>
    </row>
    <row r="64" spans="1:3">
      <c r="A64">
        <v>335</v>
      </c>
      <c r="B64" t="s">
        <v>189</v>
      </c>
      <c r="C64" t="s">
        <v>507</v>
      </c>
    </row>
    <row r="65" spans="1:3">
      <c r="A65">
        <v>348</v>
      </c>
      <c r="B65" t="s">
        <v>508</v>
      </c>
      <c r="C65" t="s">
        <v>509</v>
      </c>
    </row>
    <row r="66" spans="1:3">
      <c r="A66">
        <v>353</v>
      </c>
      <c r="B66" t="s">
        <v>194</v>
      </c>
      <c r="C66" t="s">
        <v>510</v>
      </c>
    </row>
    <row r="67" spans="1:3">
      <c r="A67">
        <v>354</v>
      </c>
      <c r="B67" t="s">
        <v>195</v>
      </c>
      <c r="C67" t="s">
        <v>511</v>
      </c>
    </row>
    <row r="68" spans="1:3">
      <c r="A68">
        <v>355</v>
      </c>
      <c r="B68" t="s">
        <v>512</v>
      </c>
      <c r="C68" t="s">
        <v>513</v>
      </c>
    </row>
    <row r="69" spans="1:3">
      <c r="A69">
        <v>358</v>
      </c>
      <c r="B69" t="s">
        <v>514</v>
      </c>
      <c r="C69" t="s">
        <v>515</v>
      </c>
    </row>
    <row r="70" spans="1:3">
      <c r="A70">
        <v>359</v>
      </c>
      <c r="B70" t="s">
        <v>516</v>
      </c>
      <c r="C70" t="s">
        <v>517</v>
      </c>
    </row>
    <row r="71" spans="1:3">
      <c r="A71">
        <v>360</v>
      </c>
      <c r="B71" t="s">
        <v>518</v>
      </c>
      <c r="C71" t="s">
        <v>519</v>
      </c>
    </row>
    <row r="72" spans="1:3">
      <c r="A72">
        <v>370</v>
      </c>
      <c r="B72" t="s">
        <v>520</v>
      </c>
      <c r="C72" t="s">
        <v>521</v>
      </c>
    </row>
    <row r="73" spans="1:3">
      <c r="A73">
        <v>384</v>
      </c>
      <c r="B73" t="s">
        <v>522</v>
      </c>
      <c r="C73" t="s">
        <v>523</v>
      </c>
    </row>
    <row r="74" spans="1:3">
      <c r="A74">
        <v>385</v>
      </c>
      <c r="B74" t="s">
        <v>524</v>
      </c>
      <c r="C74" t="s">
        <v>525</v>
      </c>
    </row>
    <row r="75" spans="1:3">
      <c r="A75">
        <v>386</v>
      </c>
      <c r="B75" t="s">
        <v>313</v>
      </c>
      <c r="C75" t="s">
        <v>526</v>
      </c>
    </row>
    <row r="76" spans="1:3">
      <c r="A76">
        <v>387</v>
      </c>
      <c r="B76" t="s">
        <v>527</v>
      </c>
      <c r="C76" t="s">
        <v>528</v>
      </c>
    </row>
    <row r="77" spans="1:3">
      <c r="A77">
        <v>390</v>
      </c>
      <c r="B77" t="s">
        <v>225</v>
      </c>
      <c r="C77" t="s">
        <v>529</v>
      </c>
    </row>
    <row r="78" spans="1:3">
      <c r="A78">
        <v>393</v>
      </c>
      <c r="B78" t="s">
        <v>530</v>
      </c>
      <c r="C78" t="s">
        <v>531</v>
      </c>
    </row>
    <row r="79" spans="1:3">
      <c r="A79">
        <v>396</v>
      </c>
      <c r="B79" t="s">
        <v>532</v>
      </c>
      <c r="C79" t="s">
        <v>533</v>
      </c>
    </row>
    <row r="80" spans="1:3">
      <c r="A80">
        <v>397</v>
      </c>
      <c r="B80" t="s">
        <v>534</v>
      </c>
      <c r="C80" t="s">
        <v>535</v>
      </c>
    </row>
    <row r="81" spans="1:3">
      <c r="A81">
        <v>399</v>
      </c>
      <c r="B81" t="s">
        <v>365</v>
      </c>
      <c r="C81" t="s">
        <v>536</v>
      </c>
    </row>
    <row r="82" spans="1:3">
      <c r="A82">
        <v>416</v>
      </c>
      <c r="B82" t="s">
        <v>537</v>
      </c>
      <c r="C82" t="s">
        <v>538</v>
      </c>
    </row>
    <row r="83" spans="1:3">
      <c r="A83">
        <v>417</v>
      </c>
      <c r="B83" t="s">
        <v>539</v>
      </c>
      <c r="C83" t="s">
        <v>540</v>
      </c>
    </row>
    <row r="84" spans="1:3">
      <c r="A84">
        <v>420</v>
      </c>
      <c r="B84" t="s">
        <v>541</v>
      </c>
      <c r="C84" t="s">
        <v>542</v>
      </c>
    </row>
    <row r="85" spans="1:3">
      <c r="A85">
        <v>421</v>
      </c>
      <c r="B85" t="s">
        <v>543</v>
      </c>
      <c r="C85" t="s">
        <v>544</v>
      </c>
    </row>
    <row r="86" spans="1:3">
      <c r="A86">
        <v>422</v>
      </c>
      <c r="B86" t="s">
        <v>545</v>
      </c>
      <c r="C86" t="s">
        <v>546</v>
      </c>
    </row>
    <row r="87" spans="1:3">
      <c r="A87">
        <v>436</v>
      </c>
      <c r="B87" t="s">
        <v>547</v>
      </c>
      <c r="C87" t="s">
        <v>548</v>
      </c>
    </row>
    <row r="88" spans="1:3">
      <c r="A88">
        <v>449</v>
      </c>
      <c r="B88" t="s">
        <v>549</v>
      </c>
      <c r="C88" t="s">
        <v>550</v>
      </c>
    </row>
    <row r="89" spans="1:3">
      <c r="A89">
        <v>450</v>
      </c>
      <c r="B89" t="s">
        <v>551</v>
      </c>
      <c r="C89">
        <v>50000</v>
      </c>
    </row>
    <row r="90" spans="1:3">
      <c r="A90">
        <v>454</v>
      </c>
      <c r="B90" t="s">
        <v>552</v>
      </c>
      <c r="C90" t="s">
        <v>553</v>
      </c>
    </row>
    <row r="91" spans="1:3">
      <c r="A91">
        <v>455</v>
      </c>
      <c r="B91" t="s">
        <v>554</v>
      </c>
      <c r="C91" t="s">
        <v>555</v>
      </c>
    </row>
    <row r="92" spans="1:3">
      <c r="A92">
        <v>456</v>
      </c>
      <c r="B92" t="s">
        <v>556</v>
      </c>
      <c r="C92" t="s">
        <v>557</v>
      </c>
    </row>
    <row r="93" spans="1:3">
      <c r="A93">
        <v>457</v>
      </c>
      <c r="B93" t="s">
        <v>558</v>
      </c>
      <c r="C93" t="s">
        <v>559</v>
      </c>
    </row>
    <row r="94" spans="1:3">
      <c r="A94">
        <v>458</v>
      </c>
      <c r="B94" t="s">
        <v>560</v>
      </c>
      <c r="C94" t="s">
        <v>561</v>
      </c>
    </row>
    <row r="95" spans="1:3">
      <c r="A95">
        <v>460</v>
      </c>
      <c r="B95" t="s">
        <v>562</v>
      </c>
      <c r="C95" t="s">
        <v>563</v>
      </c>
    </row>
    <row r="96" spans="1:3">
      <c r="A96">
        <v>480</v>
      </c>
      <c r="B96" t="s">
        <v>564</v>
      </c>
      <c r="C96" t="s">
        <v>565</v>
      </c>
    </row>
    <row r="97" spans="1:3">
      <c r="A97">
        <v>484</v>
      </c>
      <c r="B97" t="s">
        <v>566</v>
      </c>
      <c r="C97" t="s">
        <v>567</v>
      </c>
    </row>
    <row r="98" spans="1:3">
      <c r="A98">
        <v>485</v>
      </c>
      <c r="B98" t="s">
        <v>253</v>
      </c>
      <c r="C98" t="s">
        <v>568</v>
      </c>
    </row>
    <row r="99" spans="1:3">
      <c r="A99">
        <v>487</v>
      </c>
      <c r="B99" t="s">
        <v>569</v>
      </c>
      <c r="C99" t="s">
        <v>570</v>
      </c>
    </row>
    <row r="100" spans="1:3">
      <c r="A100">
        <v>488</v>
      </c>
      <c r="B100" t="s">
        <v>345</v>
      </c>
      <c r="C100" t="s">
        <v>571</v>
      </c>
    </row>
    <row r="101" spans="1:3">
      <c r="A101">
        <v>491</v>
      </c>
      <c r="B101" t="s">
        <v>572</v>
      </c>
      <c r="C101" t="s">
        <v>573</v>
      </c>
    </row>
    <row r="102" spans="1:3">
      <c r="A102">
        <v>492</v>
      </c>
      <c r="B102" t="s">
        <v>574</v>
      </c>
      <c r="C102" t="s">
        <v>441</v>
      </c>
    </row>
    <row r="103" spans="1:3">
      <c r="A103">
        <v>501</v>
      </c>
      <c r="B103" t="s">
        <v>575</v>
      </c>
      <c r="C103" t="s">
        <v>576</v>
      </c>
    </row>
    <row r="104" spans="1:3">
      <c r="A104">
        <v>508</v>
      </c>
      <c r="B104" t="s">
        <v>577</v>
      </c>
      <c r="C104" t="s">
        <v>578</v>
      </c>
    </row>
    <row r="105" spans="1:3">
      <c r="A105">
        <v>512</v>
      </c>
      <c r="B105" t="s">
        <v>191</v>
      </c>
      <c r="C105" t="s">
        <v>579</v>
      </c>
    </row>
    <row r="106" spans="1:3">
      <c r="A106">
        <v>513</v>
      </c>
      <c r="B106" t="s">
        <v>580</v>
      </c>
      <c r="C106" t="s">
        <v>581</v>
      </c>
    </row>
    <row r="107" spans="1:3">
      <c r="A107">
        <v>514</v>
      </c>
      <c r="B107" t="s">
        <v>582</v>
      </c>
      <c r="C107" t="s">
        <v>583</v>
      </c>
    </row>
    <row r="108" spans="1:3">
      <c r="A108">
        <v>515</v>
      </c>
      <c r="B108" t="s">
        <v>258</v>
      </c>
      <c r="C108" t="s">
        <v>584</v>
      </c>
    </row>
    <row r="109" spans="1:3">
      <c r="A109">
        <v>516</v>
      </c>
      <c r="B109" t="s">
        <v>585</v>
      </c>
      <c r="C109" t="s">
        <v>586</v>
      </c>
    </row>
    <row r="110" spans="1:3">
      <c r="A110">
        <v>517</v>
      </c>
      <c r="B110" t="s">
        <v>587</v>
      </c>
      <c r="C110" t="s">
        <v>588</v>
      </c>
    </row>
    <row r="111" spans="1:3">
      <c r="A111">
        <v>518</v>
      </c>
      <c r="B111" t="s">
        <v>366</v>
      </c>
      <c r="C111" t="s">
        <v>589</v>
      </c>
    </row>
    <row r="112" spans="1:3">
      <c r="A112">
        <v>519</v>
      </c>
      <c r="B112" t="s">
        <v>271</v>
      </c>
      <c r="C112" t="s">
        <v>590</v>
      </c>
    </row>
    <row r="113" spans="1:3">
      <c r="A113">
        <v>520</v>
      </c>
      <c r="B113" t="s">
        <v>222</v>
      </c>
      <c r="C113" t="s">
        <v>405</v>
      </c>
    </row>
    <row r="114" spans="1:3">
      <c r="A114">
        <v>521</v>
      </c>
      <c r="B114" t="s">
        <v>591</v>
      </c>
      <c r="C114" t="s">
        <v>592</v>
      </c>
    </row>
    <row r="115" spans="1:3">
      <c r="A115">
        <v>522</v>
      </c>
      <c r="B115" t="s">
        <v>593</v>
      </c>
      <c r="C115" t="s">
        <v>594</v>
      </c>
    </row>
    <row r="116" spans="1:3">
      <c r="A116">
        <v>523</v>
      </c>
      <c r="B116" t="s">
        <v>595</v>
      </c>
      <c r="C116" t="s">
        <v>596</v>
      </c>
    </row>
    <row r="117" spans="1:3">
      <c r="A117">
        <v>524</v>
      </c>
      <c r="B117" t="s">
        <v>597</v>
      </c>
      <c r="C117" t="s">
        <v>598</v>
      </c>
    </row>
    <row r="118" spans="1:3">
      <c r="A118">
        <v>525</v>
      </c>
      <c r="B118" t="s">
        <v>599</v>
      </c>
      <c r="C118" t="s">
        <v>600</v>
      </c>
    </row>
    <row r="119" spans="1:3">
      <c r="A119">
        <v>526</v>
      </c>
      <c r="B119" t="s">
        <v>601</v>
      </c>
      <c r="C119">
        <v>1075</v>
      </c>
    </row>
    <row r="120" spans="1:3">
      <c r="A120">
        <v>528</v>
      </c>
      <c r="B120" t="s">
        <v>602</v>
      </c>
      <c r="C120" t="s">
        <v>603</v>
      </c>
    </row>
    <row r="121" spans="1:3">
      <c r="A121">
        <v>531</v>
      </c>
      <c r="B121" t="s">
        <v>604</v>
      </c>
      <c r="C121" t="s">
        <v>605</v>
      </c>
    </row>
    <row r="122" spans="1:3">
      <c r="A122">
        <v>532</v>
      </c>
      <c r="B122" t="s">
        <v>606</v>
      </c>
      <c r="C122" t="s">
        <v>607</v>
      </c>
    </row>
    <row r="123" spans="1:3">
      <c r="A123">
        <v>534</v>
      </c>
      <c r="B123" t="s">
        <v>608</v>
      </c>
      <c r="C123" t="s">
        <v>609</v>
      </c>
    </row>
    <row r="124" spans="1:3">
      <c r="A124">
        <v>536</v>
      </c>
      <c r="B124" t="s">
        <v>610</v>
      </c>
      <c r="C124" t="s">
        <v>611</v>
      </c>
    </row>
    <row r="125" spans="1:3">
      <c r="A125">
        <v>542</v>
      </c>
      <c r="B125" t="s">
        <v>612</v>
      </c>
      <c r="C125" t="s">
        <v>613</v>
      </c>
    </row>
    <row r="126" spans="1:3">
      <c r="A126">
        <v>546</v>
      </c>
      <c r="B126" t="s">
        <v>614</v>
      </c>
      <c r="C126" t="s">
        <v>615</v>
      </c>
    </row>
    <row r="127" spans="1:3">
      <c r="A127">
        <v>547</v>
      </c>
      <c r="B127" t="s">
        <v>616</v>
      </c>
      <c r="C127" t="s">
        <v>617</v>
      </c>
    </row>
    <row r="128" spans="1:3">
      <c r="A128">
        <v>548</v>
      </c>
      <c r="B128" t="s">
        <v>618</v>
      </c>
      <c r="C128" t="s">
        <v>619</v>
      </c>
    </row>
    <row r="129" spans="1:3">
      <c r="A129">
        <v>551</v>
      </c>
      <c r="B129" t="s">
        <v>620</v>
      </c>
      <c r="C129">
        <v>1110</v>
      </c>
    </row>
    <row r="130" spans="1:3">
      <c r="A130">
        <v>553</v>
      </c>
      <c r="B130" t="s">
        <v>621</v>
      </c>
      <c r="C130" t="s">
        <v>622</v>
      </c>
    </row>
    <row r="131" spans="1:3">
      <c r="A131">
        <v>558</v>
      </c>
      <c r="B131" t="s">
        <v>623</v>
      </c>
      <c r="C131" t="s">
        <v>565</v>
      </c>
    </row>
    <row r="132" spans="1:3">
      <c r="A132">
        <v>561</v>
      </c>
      <c r="B132" t="s">
        <v>624</v>
      </c>
      <c r="C132" t="s">
        <v>625</v>
      </c>
    </row>
    <row r="133" spans="1:3">
      <c r="A133">
        <v>564</v>
      </c>
      <c r="B133" t="s">
        <v>343</v>
      </c>
      <c r="C133" t="s">
        <v>626</v>
      </c>
    </row>
    <row r="134" spans="1:3">
      <c r="A134">
        <v>565</v>
      </c>
      <c r="B134" t="s">
        <v>125</v>
      </c>
      <c r="C134" t="s">
        <v>477</v>
      </c>
    </row>
    <row r="135" spans="1:3">
      <c r="A135">
        <v>571</v>
      </c>
      <c r="B135" t="s">
        <v>627</v>
      </c>
      <c r="C135" t="s">
        <v>628</v>
      </c>
    </row>
    <row r="136" spans="1:3">
      <c r="A136">
        <v>573</v>
      </c>
      <c r="B136" t="s">
        <v>629</v>
      </c>
      <c r="C136" t="s">
        <v>630</v>
      </c>
    </row>
    <row r="137" spans="1:3">
      <c r="A137">
        <v>576</v>
      </c>
      <c r="B137" t="s">
        <v>631</v>
      </c>
      <c r="C137" t="s">
        <v>632</v>
      </c>
    </row>
    <row r="138" spans="1:3">
      <c r="A138">
        <v>578</v>
      </c>
      <c r="B138" t="s">
        <v>633</v>
      </c>
      <c r="C138" t="s">
        <v>634</v>
      </c>
    </row>
    <row r="139" spans="1:3">
      <c r="A139">
        <v>579</v>
      </c>
      <c r="B139" t="s">
        <v>635</v>
      </c>
      <c r="C139" t="s">
        <v>636</v>
      </c>
    </row>
    <row r="140" spans="1:3">
      <c r="A140">
        <v>582</v>
      </c>
      <c r="B140" t="s">
        <v>637</v>
      </c>
      <c r="C140" t="s">
        <v>638</v>
      </c>
    </row>
    <row r="141" spans="1:3">
      <c r="A141">
        <v>587</v>
      </c>
      <c r="B141" t="s">
        <v>639</v>
      </c>
      <c r="C141" t="s">
        <v>640</v>
      </c>
    </row>
    <row r="142" spans="1:3">
      <c r="A142">
        <v>601</v>
      </c>
      <c r="B142" t="s">
        <v>641</v>
      </c>
      <c r="C142" t="s">
        <v>642</v>
      </c>
    </row>
    <row r="143" spans="1:3">
      <c r="A143">
        <v>602</v>
      </c>
      <c r="B143" t="s">
        <v>643</v>
      </c>
      <c r="C143" t="s">
        <v>644</v>
      </c>
    </row>
    <row r="144" spans="1:3">
      <c r="A144">
        <v>604</v>
      </c>
      <c r="B144" t="s">
        <v>645</v>
      </c>
      <c r="C144" t="s">
        <v>646</v>
      </c>
    </row>
    <row r="145" spans="1:3">
      <c r="A145">
        <v>628</v>
      </c>
      <c r="B145" t="s">
        <v>647</v>
      </c>
      <c r="C145" t="s">
        <v>648</v>
      </c>
    </row>
    <row r="146" spans="1:3">
      <c r="A146">
        <v>629</v>
      </c>
      <c r="B146" t="s">
        <v>649</v>
      </c>
      <c r="C146" t="s">
        <v>650</v>
      </c>
    </row>
    <row r="147" spans="1:3">
      <c r="A147">
        <v>630</v>
      </c>
      <c r="B147" t="s">
        <v>651</v>
      </c>
      <c r="C147" t="s">
        <v>652</v>
      </c>
    </row>
    <row r="148" spans="1:3">
      <c r="A148">
        <v>631</v>
      </c>
      <c r="B148" t="s">
        <v>653</v>
      </c>
      <c r="C148" t="s">
        <v>654</v>
      </c>
    </row>
    <row r="149" spans="1:3">
      <c r="A149">
        <v>632</v>
      </c>
      <c r="B149" t="s">
        <v>655</v>
      </c>
      <c r="C149" t="s">
        <v>656</v>
      </c>
    </row>
    <row r="150" spans="1:3">
      <c r="A150">
        <v>633</v>
      </c>
      <c r="B150" t="s">
        <v>657</v>
      </c>
      <c r="C150" t="s">
        <v>658</v>
      </c>
    </row>
    <row r="151" spans="1:3">
      <c r="A151">
        <v>661</v>
      </c>
      <c r="B151" t="s">
        <v>659</v>
      </c>
      <c r="C151" t="s">
        <v>660</v>
      </c>
    </row>
    <row r="152" spans="1:3">
      <c r="A152">
        <v>663</v>
      </c>
      <c r="B152" t="s">
        <v>661</v>
      </c>
      <c r="C152" t="s">
        <v>662</v>
      </c>
    </row>
    <row r="153" spans="1:3">
      <c r="A153">
        <v>664</v>
      </c>
      <c r="B153" t="s">
        <v>663</v>
      </c>
      <c r="C153" t="s">
        <v>664</v>
      </c>
    </row>
    <row r="154" spans="1:3">
      <c r="A154">
        <v>668</v>
      </c>
      <c r="B154" t="s">
        <v>665</v>
      </c>
      <c r="C154" t="s">
        <v>666</v>
      </c>
    </row>
    <row r="155" spans="1:3">
      <c r="A155">
        <v>670</v>
      </c>
      <c r="B155" t="s">
        <v>667</v>
      </c>
      <c r="C155">
        <v>8983</v>
      </c>
    </row>
    <row r="156" spans="1:3">
      <c r="A156">
        <v>671</v>
      </c>
      <c r="B156" t="s">
        <v>668</v>
      </c>
      <c r="C156" t="s">
        <v>669</v>
      </c>
    </row>
    <row r="157" spans="1:3">
      <c r="A157">
        <v>673</v>
      </c>
      <c r="B157" t="s">
        <v>670</v>
      </c>
      <c r="C157" t="s">
        <v>671</v>
      </c>
    </row>
    <row r="158" spans="1:3">
      <c r="A158">
        <v>674</v>
      </c>
      <c r="B158" t="s">
        <v>672</v>
      </c>
      <c r="C158" t="s">
        <v>673</v>
      </c>
    </row>
    <row r="159" spans="1:3">
      <c r="A159">
        <v>678</v>
      </c>
      <c r="B159" t="s">
        <v>674</v>
      </c>
      <c r="C159" t="s">
        <v>675</v>
      </c>
    </row>
    <row r="160" spans="1:3">
      <c r="A160">
        <v>684</v>
      </c>
      <c r="B160" t="s">
        <v>676</v>
      </c>
      <c r="C160" t="s">
        <v>441</v>
      </c>
    </row>
    <row r="161" spans="1:3">
      <c r="A161">
        <v>686</v>
      </c>
      <c r="B161" t="s">
        <v>677</v>
      </c>
      <c r="C161" t="s">
        <v>678</v>
      </c>
    </row>
    <row r="162" spans="1:3">
      <c r="A162">
        <v>688</v>
      </c>
      <c r="B162" t="s">
        <v>679</v>
      </c>
      <c r="C162" t="s">
        <v>680</v>
      </c>
    </row>
    <row r="163" spans="1:3">
      <c r="A163">
        <v>690</v>
      </c>
      <c r="B163" t="s">
        <v>681</v>
      </c>
      <c r="C163" t="s">
        <v>682</v>
      </c>
    </row>
    <row r="164" spans="1:3">
      <c r="A164">
        <v>691</v>
      </c>
      <c r="B164" t="s">
        <v>683</v>
      </c>
      <c r="C164" t="s">
        <v>684</v>
      </c>
    </row>
    <row r="165" spans="1:3">
      <c r="A165">
        <v>692</v>
      </c>
      <c r="B165" t="s">
        <v>685</v>
      </c>
      <c r="C165" t="s">
        <v>686</v>
      </c>
    </row>
    <row r="166" spans="1:3">
      <c r="A166">
        <v>693</v>
      </c>
      <c r="B166" t="s">
        <v>685</v>
      </c>
      <c r="C166" t="s">
        <v>686</v>
      </c>
    </row>
    <row r="167" spans="1:3">
      <c r="A167">
        <v>696</v>
      </c>
      <c r="B167" t="s">
        <v>203</v>
      </c>
      <c r="C167" t="s">
        <v>687</v>
      </c>
    </row>
    <row r="168" spans="1:3">
      <c r="A168">
        <v>697</v>
      </c>
      <c r="B168" t="s">
        <v>192</v>
      </c>
      <c r="C168" t="s">
        <v>688</v>
      </c>
    </row>
    <row r="169" spans="1:3">
      <c r="A169">
        <v>699</v>
      </c>
      <c r="B169" t="s">
        <v>689</v>
      </c>
      <c r="C169" t="s">
        <v>690</v>
      </c>
    </row>
    <row r="170" spans="1:3">
      <c r="A170">
        <v>700</v>
      </c>
      <c r="B170" t="s">
        <v>691</v>
      </c>
      <c r="C170" t="s">
        <v>692</v>
      </c>
    </row>
    <row r="171" spans="1:3">
      <c r="A171">
        <v>701</v>
      </c>
      <c r="B171" t="s">
        <v>693</v>
      </c>
      <c r="C171" t="s">
        <v>694</v>
      </c>
    </row>
    <row r="172" spans="1:3">
      <c r="A172">
        <v>703</v>
      </c>
      <c r="B172" t="s">
        <v>695</v>
      </c>
      <c r="C172" t="s">
        <v>696</v>
      </c>
    </row>
    <row r="173" spans="1:3">
      <c r="A173">
        <v>705</v>
      </c>
      <c r="B173" t="s">
        <v>697</v>
      </c>
      <c r="C173" t="s">
        <v>698</v>
      </c>
    </row>
    <row r="174" spans="1:3">
      <c r="A174">
        <v>706</v>
      </c>
      <c r="B174" t="s">
        <v>699</v>
      </c>
      <c r="C174" t="s">
        <v>700</v>
      </c>
    </row>
    <row r="175" spans="1:3">
      <c r="A175">
        <v>709</v>
      </c>
      <c r="B175" t="s">
        <v>701</v>
      </c>
      <c r="C175" t="s">
        <v>702</v>
      </c>
    </row>
    <row r="176" spans="1:3">
      <c r="A176">
        <v>723</v>
      </c>
      <c r="B176" t="s">
        <v>703</v>
      </c>
      <c r="C176" t="s">
        <v>704</v>
      </c>
    </row>
    <row r="177" spans="1:3">
      <c r="A177">
        <v>725</v>
      </c>
      <c r="B177" t="s">
        <v>705</v>
      </c>
      <c r="C177" t="s">
        <v>706</v>
      </c>
    </row>
    <row r="178" spans="1:3">
      <c r="A178">
        <v>726</v>
      </c>
      <c r="B178" t="s">
        <v>707</v>
      </c>
      <c r="C178" t="s">
        <v>708</v>
      </c>
    </row>
    <row r="179" spans="1:3">
      <c r="A179">
        <v>729</v>
      </c>
      <c r="B179" t="s">
        <v>709</v>
      </c>
      <c r="C179" t="s">
        <v>710</v>
      </c>
    </row>
    <row r="180" spans="1:3">
      <c r="A180">
        <v>730</v>
      </c>
      <c r="B180" t="s">
        <v>711</v>
      </c>
      <c r="C180" t="s">
        <v>712</v>
      </c>
    </row>
    <row r="181" spans="1:3">
      <c r="A181">
        <v>732</v>
      </c>
      <c r="B181" t="s">
        <v>713</v>
      </c>
      <c r="C181" t="s">
        <v>714</v>
      </c>
    </row>
    <row r="182" spans="1:3">
      <c r="A182">
        <v>733</v>
      </c>
      <c r="B182" t="s">
        <v>715</v>
      </c>
      <c r="C182" t="s">
        <v>678</v>
      </c>
    </row>
    <row r="183" spans="1:3">
      <c r="A183">
        <v>734</v>
      </c>
      <c r="B183" t="s">
        <v>716</v>
      </c>
      <c r="C183" t="s">
        <v>717</v>
      </c>
    </row>
    <row r="184" spans="1:3">
      <c r="A184">
        <v>739</v>
      </c>
      <c r="B184" t="s">
        <v>718</v>
      </c>
      <c r="C184" t="s">
        <v>719</v>
      </c>
    </row>
    <row r="185" spans="1:3">
      <c r="A185">
        <v>740</v>
      </c>
      <c r="B185" t="s">
        <v>720</v>
      </c>
      <c r="C185" t="s">
        <v>721</v>
      </c>
    </row>
    <row r="186" spans="1:3">
      <c r="A186">
        <v>744</v>
      </c>
      <c r="B186" t="s">
        <v>722</v>
      </c>
      <c r="C186" t="s">
        <v>723</v>
      </c>
    </row>
    <row r="187" spans="1:3">
      <c r="A187">
        <v>745</v>
      </c>
      <c r="B187" t="s">
        <v>724</v>
      </c>
      <c r="C187" t="s">
        <v>725</v>
      </c>
    </row>
    <row r="188" spans="1:3">
      <c r="A188">
        <v>746</v>
      </c>
      <c r="B188" t="s">
        <v>726</v>
      </c>
      <c r="C188" t="s">
        <v>727</v>
      </c>
    </row>
    <row r="189" spans="1:3">
      <c r="A189">
        <v>747</v>
      </c>
      <c r="B189" t="s">
        <v>728</v>
      </c>
      <c r="C189" t="s">
        <v>729</v>
      </c>
    </row>
    <row r="190" spans="1:3">
      <c r="A190">
        <v>752</v>
      </c>
      <c r="B190" t="s">
        <v>730</v>
      </c>
      <c r="C190" t="s">
        <v>731</v>
      </c>
    </row>
    <row r="191" spans="1:3">
      <c r="A191">
        <v>760</v>
      </c>
      <c r="B191" t="s">
        <v>732</v>
      </c>
      <c r="C191" t="s">
        <v>733</v>
      </c>
    </row>
    <row r="192" spans="1:3">
      <c r="A192">
        <v>761</v>
      </c>
      <c r="B192" t="s">
        <v>734</v>
      </c>
      <c r="C192" t="s">
        <v>735</v>
      </c>
    </row>
    <row r="193" spans="1:3">
      <c r="A193">
        <v>762</v>
      </c>
      <c r="B193" t="s">
        <v>736</v>
      </c>
      <c r="C193" t="s">
        <v>737</v>
      </c>
    </row>
    <row r="194" spans="1:3">
      <c r="A194">
        <v>763</v>
      </c>
      <c r="B194" t="s">
        <v>738</v>
      </c>
      <c r="C194" t="s">
        <v>739</v>
      </c>
    </row>
    <row r="195" spans="1:3">
      <c r="A195">
        <v>764</v>
      </c>
      <c r="B195" t="s">
        <v>740</v>
      </c>
      <c r="C195" t="s">
        <v>741</v>
      </c>
    </row>
    <row r="196" spans="1:3">
      <c r="A196">
        <v>766</v>
      </c>
      <c r="B196" t="s">
        <v>742</v>
      </c>
      <c r="C196" t="s">
        <v>743</v>
      </c>
    </row>
    <row r="197" spans="1:3">
      <c r="A197">
        <v>767</v>
      </c>
      <c r="B197" t="s">
        <v>744</v>
      </c>
      <c r="C197" t="s">
        <v>745</v>
      </c>
    </row>
    <row r="198" spans="1:3">
      <c r="A198">
        <v>768</v>
      </c>
      <c r="B198" t="s">
        <v>746</v>
      </c>
      <c r="C198" t="s">
        <v>747</v>
      </c>
    </row>
    <row r="199" spans="1:3">
      <c r="A199">
        <v>769</v>
      </c>
      <c r="B199" t="s">
        <v>190</v>
      </c>
      <c r="C199" t="s">
        <v>748</v>
      </c>
    </row>
    <row r="200" spans="1:3">
      <c r="A200">
        <v>770</v>
      </c>
      <c r="B200" t="s">
        <v>197</v>
      </c>
      <c r="C200" t="s">
        <v>749</v>
      </c>
    </row>
    <row r="201" spans="1:3">
      <c r="A201">
        <v>771</v>
      </c>
      <c r="B201" t="s">
        <v>750</v>
      </c>
      <c r="C201" t="s">
        <v>751</v>
      </c>
    </row>
    <row r="202" spans="1:3">
      <c r="A202">
        <v>772</v>
      </c>
      <c r="B202" t="s">
        <v>752</v>
      </c>
      <c r="C202" t="s">
        <v>753</v>
      </c>
    </row>
    <row r="203" spans="1:3">
      <c r="A203">
        <v>773</v>
      </c>
      <c r="B203" t="s">
        <v>754</v>
      </c>
      <c r="C203" t="s">
        <v>755</v>
      </c>
    </row>
    <row r="204" spans="1:3">
      <c r="A204">
        <v>774</v>
      </c>
      <c r="B204" t="s">
        <v>756</v>
      </c>
      <c r="C204" t="s">
        <v>757</v>
      </c>
    </row>
    <row r="205" spans="1:3">
      <c r="A205">
        <v>775</v>
      </c>
      <c r="B205" t="s">
        <v>758</v>
      </c>
      <c r="C205" t="s">
        <v>759</v>
      </c>
    </row>
    <row r="206" spans="1:3">
      <c r="A206">
        <v>776</v>
      </c>
      <c r="B206" t="s">
        <v>760</v>
      </c>
      <c r="C206" t="s">
        <v>761</v>
      </c>
    </row>
    <row r="207" spans="1:3">
      <c r="A207">
        <v>777</v>
      </c>
      <c r="B207" t="s">
        <v>762</v>
      </c>
      <c r="C207" t="s">
        <v>763</v>
      </c>
    </row>
    <row r="208" spans="1:3">
      <c r="A208">
        <v>778</v>
      </c>
      <c r="B208" t="s">
        <v>764</v>
      </c>
      <c r="C208" t="s">
        <v>765</v>
      </c>
    </row>
    <row r="209" spans="1:3">
      <c r="A209">
        <v>780</v>
      </c>
      <c r="B209" t="s">
        <v>766</v>
      </c>
      <c r="C209" t="s">
        <v>767</v>
      </c>
    </row>
    <row r="210" spans="1:3">
      <c r="A210">
        <v>781</v>
      </c>
      <c r="B210" t="s">
        <v>768</v>
      </c>
      <c r="C210" t="s">
        <v>769</v>
      </c>
    </row>
    <row r="211" spans="1:3">
      <c r="A211">
        <v>782</v>
      </c>
      <c r="B211" t="s">
        <v>770</v>
      </c>
      <c r="C211" t="s">
        <v>771</v>
      </c>
    </row>
    <row r="212" spans="1:3">
      <c r="A212">
        <v>783</v>
      </c>
      <c r="B212" t="s">
        <v>362</v>
      </c>
      <c r="C212" t="s">
        <v>772</v>
      </c>
    </row>
    <row r="213" spans="1:3">
      <c r="A213">
        <v>784</v>
      </c>
      <c r="B213" t="s">
        <v>773</v>
      </c>
      <c r="C213" t="s">
        <v>774</v>
      </c>
    </row>
    <row r="214" spans="1:3">
      <c r="A214">
        <v>787</v>
      </c>
      <c r="B214" t="s">
        <v>775</v>
      </c>
      <c r="C214" t="s">
        <v>776</v>
      </c>
    </row>
    <row r="215" spans="1:3">
      <c r="A215">
        <v>792</v>
      </c>
      <c r="B215" t="s">
        <v>777</v>
      </c>
      <c r="C215" t="s">
        <v>778</v>
      </c>
    </row>
    <row r="216" spans="1:3">
      <c r="A216">
        <v>799</v>
      </c>
      <c r="B216" t="s">
        <v>779</v>
      </c>
      <c r="C216" t="s">
        <v>780</v>
      </c>
    </row>
    <row r="217" spans="1:3">
      <c r="A217">
        <v>800</v>
      </c>
      <c r="B217" t="s">
        <v>781</v>
      </c>
      <c r="C217" t="s">
        <v>782</v>
      </c>
    </row>
    <row r="218" spans="1:3">
      <c r="A218">
        <v>802</v>
      </c>
      <c r="B218" t="s">
        <v>783</v>
      </c>
      <c r="C218" t="s">
        <v>784</v>
      </c>
    </row>
    <row r="219" spans="1:3">
      <c r="A219">
        <v>804</v>
      </c>
      <c r="B219" t="s">
        <v>785</v>
      </c>
      <c r="C219" t="s">
        <v>786</v>
      </c>
    </row>
    <row r="220" spans="1:3">
      <c r="A220">
        <v>808</v>
      </c>
      <c r="B220" t="s">
        <v>787</v>
      </c>
      <c r="C220" t="s">
        <v>788</v>
      </c>
    </row>
    <row r="221" spans="1:3">
      <c r="A221">
        <v>815</v>
      </c>
      <c r="B221" t="s">
        <v>789</v>
      </c>
      <c r="C221" t="s">
        <v>790</v>
      </c>
    </row>
    <row r="222" spans="1:3">
      <c r="A222">
        <v>818</v>
      </c>
      <c r="B222" t="s">
        <v>791</v>
      </c>
      <c r="C222">
        <v>1091</v>
      </c>
    </row>
    <row r="223" spans="1:3">
      <c r="A223">
        <v>820</v>
      </c>
      <c r="B223" t="s">
        <v>270</v>
      </c>
      <c r="C223" t="s">
        <v>792</v>
      </c>
    </row>
    <row r="224" spans="1:3">
      <c r="A224">
        <v>836</v>
      </c>
      <c r="B224" t="s">
        <v>793</v>
      </c>
      <c r="C224" t="s">
        <v>794</v>
      </c>
    </row>
    <row r="225" spans="1:3">
      <c r="A225">
        <v>838</v>
      </c>
      <c r="B225" t="s">
        <v>795</v>
      </c>
      <c r="C225" t="s">
        <v>796</v>
      </c>
    </row>
    <row r="226" spans="1:3">
      <c r="A226">
        <v>842</v>
      </c>
      <c r="B226" t="s">
        <v>797</v>
      </c>
      <c r="C226" t="s">
        <v>798</v>
      </c>
    </row>
    <row r="227" spans="1:3">
      <c r="A227">
        <v>848</v>
      </c>
      <c r="B227" t="s">
        <v>799</v>
      </c>
      <c r="C227" t="s">
        <v>800</v>
      </c>
    </row>
    <row r="228" spans="1:3">
      <c r="A228">
        <v>849</v>
      </c>
      <c r="B228" t="s">
        <v>801</v>
      </c>
      <c r="C228" t="s">
        <v>802</v>
      </c>
    </row>
    <row r="229" spans="1:3">
      <c r="A229">
        <v>850</v>
      </c>
      <c r="B229" t="s">
        <v>803</v>
      </c>
      <c r="C229" t="s">
        <v>804</v>
      </c>
    </row>
    <row r="230" spans="1:3">
      <c r="A230">
        <v>851</v>
      </c>
      <c r="B230" t="s">
        <v>805</v>
      </c>
      <c r="C230" t="s">
        <v>806</v>
      </c>
    </row>
    <row r="231" spans="1:3">
      <c r="A231">
        <v>852</v>
      </c>
      <c r="B231" t="s">
        <v>807</v>
      </c>
      <c r="C231" t="s">
        <v>808</v>
      </c>
    </row>
    <row r="232" spans="1:3">
      <c r="A232">
        <v>853</v>
      </c>
      <c r="B232" t="s">
        <v>809</v>
      </c>
      <c r="C232" t="s">
        <v>810</v>
      </c>
    </row>
    <row r="233" spans="1:3">
      <c r="A233">
        <v>854</v>
      </c>
      <c r="B233" t="s">
        <v>811</v>
      </c>
      <c r="C233" t="s">
        <v>812</v>
      </c>
    </row>
    <row r="234" spans="1:3">
      <c r="A234">
        <v>855</v>
      </c>
      <c r="B234" t="s">
        <v>813</v>
      </c>
      <c r="C234" t="s">
        <v>814</v>
      </c>
    </row>
    <row r="235" spans="1:3">
      <c r="A235">
        <v>856</v>
      </c>
      <c r="B235" t="s">
        <v>815</v>
      </c>
      <c r="C235" t="s">
        <v>816</v>
      </c>
    </row>
    <row r="236" spans="1:3">
      <c r="A236">
        <v>857</v>
      </c>
      <c r="B236" t="s">
        <v>817</v>
      </c>
      <c r="C236" t="s">
        <v>818</v>
      </c>
    </row>
    <row r="237" spans="1:3">
      <c r="A237">
        <v>858</v>
      </c>
      <c r="B237" t="s">
        <v>819</v>
      </c>
      <c r="C237" t="s">
        <v>820</v>
      </c>
    </row>
    <row r="238" spans="1:3">
      <c r="A238">
        <v>860</v>
      </c>
      <c r="B238" t="s">
        <v>821</v>
      </c>
      <c r="C238" t="s">
        <v>822</v>
      </c>
    </row>
    <row r="239" spans="1:3">
      <c r="A239">
        <v>951</v>
      </c>
      <c r="B239" t="s">
        <v>823</v>
      </c>
      <c r="C239" t="s">
        <v>824</v>
      </c>
    </row>
    <row r="240" spans="1:3">
      <c r="A240">
        <v>961</v>
      </c>
      <c r="B240" t="s">
        <v>825</v>
      </c>
      <c r="C240">
        <v>108952</v>
      </c>
    </row>
    <row r="241" spans="1:3">
      <c r="A241">
        <v>967</v>
      </c>
      <c r="B241" t="s">
        <v>337</v>
      </c>
      <c r="C241" t="s">
        <v>826</v>
      </c>
    </row>
    <row r="242" spans="1:3">
      <c r="A242">
        <v>969</v>
      </c>
      <c r="B242" t="s">
        <v>827</v>
      </c>
      <c r="C242" t="s">
        <v>828</v>
      </c>
    </row>
    <row r="243" spans="1:3">
      <c r="A243">
        <v>970</v>
      </c>
      <c r="B243" t="s">
        <v>829</v>
      </c>
      <c r="C243" t="s">
        <v>830</v>
      </c>
    </row>
    <row r="244" spans="1:3">
      <c r="A244">
        <v>1010</v>
      </c>
      <c r="B244" t="s">
        <v>831</v>
      </c>
      <c r="C244" t="s">
        <v>832</v>
      </c>
    </row>
    <row r="245" spans="1:3">
      <c r="A245">
        <v>1020</v>
      </c>
      <c r="B245" t="s">
        <v>833</v>
      </c>
      <c r="C245" t="s">
        <v>834</v>
      </c>
    </row>
    <row r="246" spans="1:3">
      <c r="A246">
        <v>1030</v>
      </c>
      <c r="B246" t="s">
        <v>835</v>
      </c>
      <c r="C246" t="s">
        <v>836</v>
      </c>
    </row>
    <row r="247" spans="1:3">
      <c r="A247">
        <v>1040</v>
      </c>
      <c r="B247" t="s">
        <v>837</v>
      </c>
      <c r="C247" t="s">
        <v>838</v>
      </c>
    </row>
    <row r="248" spans="1:3">
      <c r="A248">
        <v>1050</v>
      </c>
      <c r="B248" t="s">
        <v>839</v>
      </c>
      <c r="C248" t="s">
        <v>840</v>
      </c>
    </row>
    <row r="249" spans="1:3">
      <c r="A249">
        <v>1060</v>
      </c>
      <c r="B249" t="s">
        <v>841</v>
      </c>
      <c r="C249" t="s">
        <v>842</v>
      </c>
    </row>
    <row r="250" spans="1:3">
      <c r="A250">
        <v>1070</v>
      </c>
      <c r="B250" t="s">
        <v>212</v>
      </c>
      <c r="C250" t="s">
        <v>843</v>
      </c>
    </row>
    <row r="251" spans="1:3">
      <c r="A251">
        <v>1080</v>
      </c>
      <c r="B251" t="s">
        <v>844</v>
      </c>
      <c r="C251" t="s">
        <v>845</v>
      </c>
    </row>
    <row r="252" spans="1:3">
      <c r="A252">
        <v>1090</v>
      </c>
      <c r="B252" t="s">
        <v>846</v>
      </c>
      <c r="C252" t="s">
        <v>847</v>
      </c>
    </row>
    <row r="253" spans="1:3">
      <c r="A253">
        <v>1095</v>
      </c>
      <c r="B253" t="s">
        <v>848</v>
      </c>
      <c r="C253" t="s">
        <v>849</v>
      </c>
    </row>
    <row r="254" spans="1:3">
      <c r="A254">
        <v>1100</v>
      </c>
      <c r="B254" t="s">
        <v>238</v>
      </c>
      <c r="C254" t="s">
        <v>850</v>
      </c>
    </row>
    <row r="255" spans="1:3">
      <c r="A255">
        <v>1110</v>
      </c>
      <c r="B255" t="s">
        <v>851</v>
      </c>
      <c r="C255" t="s">
        <v>852</v>
      </c>
    </row>
    <row r="256" spans="1:3">
      <c r="A256">
        <v>1120</v>
      </c>
      <c r="B256" t="s">
        <v>853</v>
      </c>
      <c r="C256" t="s">
        <v>854</v>
      </c>
    </row>
    <row r="257" spans="1:3">
      <c r="A257">
        <v>1130</v>
      </c>
      <c r="B257" t="s">
        <v>855</v>
      </c>
      <c r="C257" t="s">
        <v>856</v>
      </c>
    </row>
    <row r="258" spans="1:3">
      <c r="A258">
        <v>1140</v>
      </c>
      <c r="B258" t="s">
        <v>857</v>
      </c>
      <c r="C258" t="s">
        <v>858</v>
      </c>
    </row>
    <row r="259" spans="1:3">
      <c r="A259">
        <v>1150</v>
      </c>
      <c r="B259" t="s">
        <v>859</v>
      </c>
      <c r="C259" t="s">
        <v>860</v>
      </c>
    </row>
    <row r="260" spans="1:3">
      <c r="A260">
        <v>1160</v>
      </c>
      <c r="B260" t="s">
        <v>861</v>
      </c>
      <c r="C260" t="s">
        <v>862</v>
      </c>
    </row>
    <row r="261" spans="1:3">
      <c r="A261">
        <v>1170</v>
      </c>
      <c r="B261" t="s">
        <v>863</v>
      </c>
      <c r="C261" t="s">
        <v>864</v>
      </c>
    </row>
    <row r="262" spans="1:3">
      <c r="A262">
        <v>1180</v>
      </c>
      <c r="B262" t="s">
        <v>865</v>
      </c>
      <c r="C262" t="s">
        <v>866</v>
      </c>
    </row>
    <row r="263" spans="1:3">
      <c r="A263">
        <v>1190</v>
      </c>
      <c r="B263" t="s">
        <v>867</v>
      </c>
      <c r="C263" t="s">
        <v>868</v>
      </c>
    </row>
    <row r="264" spans="1:3">
      <c r="A264">
        <v>1200</v>
      </c>
      <c r="B264" t="s">
        <v>869</v>
      </c>
      <c r="C264" s="119">
        <v>2023695</v>
      </c>
    </row>
    <row r="265" spans="1:3">
      <c r="A265">
        <v>1210</v>
      </c>
      <c r="B265" t="s">
        <v>870</v>
      </c>
      <c r="C265" t="s">
        <v>871</v>
      </c>
    </row>
    <row r="266" spans="1:3">
      <c r="A266">
        <v>1220</v>
      </c>
      <c r="B266" t="s">
        <v>346</v>
      </c>
      <c r="C266" t="s">
        <v>872</v>
      </c>
    </row>
    <row r="267" spans="1:3">
      <c r="A267">
        <v>1230</v>
      </c>
      <c r="B267" t="s">
        <v>873</v>
      </c>
      <c r="C267" t="s">
        <v>874</v>
      </c>
    </row>
    <row r="268" spans="1:3">
      <c r="A268">
        <v>1240</v>
      </c>
      <c r="B268" t="s">
        <v>875</v>
      </c>
      <c r="C268" t="s">
        <v>876</v>
      </c>
    </row>
    <row r="269" spans="1:3">
      <c r="A269">
        <v>1245</v>
      </c>
      <c r="B269" t="s">
        <v>877</v>
      </c>
      <c r="C269" t="s">
        <v>878</v>
      </c>
    </row>
    <row r="270" spans="1:3">
      <c r="A270">
        <v>1250</v>
      </c>
      <c r="B270" t="s">
        <v>879</v>
      </c>
      <c r="C270" t="s">
        <v>880</v>
      </c>
    </row>
    <row r="271" spans="1:3">
      <c r="A271">
        <v>1260</v>
      </c>
      <c r="B271" t="s">
        <v>881</v>
      </c>
      <c r="C271" t="s">
        <v>882</v>
      </c>
    </row>
    <row r="272" spans="1:3">
      <c r="A272">
        <v>1270</v>
      </c>
      <c r="B272" t="s">
        <v>883</v>
      </c>
      <c r="C272" t="s">
        <v>884</v>
      </c>
    </row>
    <row r="273" spans="1:3">
      <c r="A273">
        <v>1280</v>
      </c>
      <c r="B273" t="s">
        <v>885</v>
      </c>
      <c r="C273" t="s">
        <v>886</v>
      </c>
    </row>
    <row r="274" spans="1:3">
      <c r="A274">
        <v>1290</v>
      </c>
      <c r="B274" t="s">
        <v>887</v>
      </c>
      <c r="C274" t="s">
        <v>888</v>
      </c>
    </row>
    <row r="275" spans="1:3">
      <c r="A275">
        <v>1300</v>
      </c>
      <c r="B275" t="s">
        <v>889</v>
      </c>
      <c r="C275" t="s">
        <v>890</v>
      </c>
    </row>
    <row r="276" spans="1:3">
      <c r="A276">
        <v>1301</v>
      </c>
      <c r="B276" t="s">
        <v>891</v>
      </c>
      <c r="C276" t="s">
        <v>890</v>
      </c>
    </row>
    <row r="277" spans="1:3">
      <c r="A277">
        <v>1310</v>
      </c>
      <c r="B277" t="s">
        <v>892</v>
      </c>
      <c r="C277" t="s">
        <v>893</v>
      </c>
    </row>
    <row r="278" spans="1:3">
      <c r="A278">
        <v>1320</v>
      </c>
      <c r="B278" t="s">
        <v>894</v>
      </c>
      <c r="C278" t="s">
        <v>895</v>
      </c>
    </row>
    <row r="279" spans="1:3">
      <c r="A279">
        <v>1330</v>
      </c>
      <c r="B279" t="s">
        <v>896</v>
      </c>
      <c r="C279" t="s">
        <v>897</v>
      </c>
    </row>
    <row r="280" spans="1:3">
      <c r="A280">
        <v>1340</v>
      </c>
      <c r="B280" t="s">
        <v>898</v>
      </c>
      <c r="C280">
        <v>16065831</v>
      </c>
    </row>
    <row r="281" spans="1:3">
      <c r="A281">
        <v>1350</v>
      </c>
      <c r="B281" t="s">
        <v>899</v>
      </c>
      <c r="C281">
        <v>9901</v>
      </c>
    </row>
    <row r="282" spans="1:3">
      <c r="A282">
        <v>1500</v>
      </c>
      <c r="B282" t="s">
        <v>900</v>
      </c>
      <c r="C282" t="s">
        <v>901</v>
      </c>
    </row>
    <row r="283" spans="1:3">
      <c r="A283">
        <v>1510</v>
      </c>
      <c r="B283" t="s">
        <v>902</v>
      </c>
      <c r="C283" t="s">
        <v>903</v>
      </c>
    </row>
    <row r="284" spans="1:3">
      <c r="A284">
        <v>1520</v>
      </c>
      <c r="B284" t="s">
        <v>904</v>
      </c>
      <c r="C284" t="s">
        <v>905</v>
      </c>
    </row>
    <row r="285" spans="1:3">
      <c r="A285">
        <v>1530</v>
      </c>
      <c r="B285" t="s">
        <v>906</v>
      </c>
      <c r="C285" t="s">
        <v>907</v>
      </c>
    </row>
    <row r="286" spans="1:3">
      <c r="A286">
        <v>1540</v>
      </c>
      <c r="B286" t="s">
        <v>908</v>
      </c>
      <c r="C286" t="s">
        <v>909</v>
      </c>
    </row>
    <row r="287" spans="1:3">
      <c r="A287">
        <v>1550</v>
      </c>
      <c r="B287" t="s">
        <v>910</v>
      </c>
      <c r="C287" t="s">
        <v>911</v>
      </c>
    </row>
    <row r="288" spans="1:3">
      <c r="A288">
        <v>1630</v>
      </c>
      <c r="B288" t="s">
        <v>912</v>
      </c>
      <c r="C288" t="s">
        <v>913</v>
      </c>
    </row>
    <row r="289" spans="1:3">
      <c r="A289">
        <v>1650</v>
      </c>
      <c r="B289" t="s">
        <v>914</v>
      </c>
      <c r="C289">
        <v>14797558</v>
      </c>
    </row>
    <row r="290" spans="1:3">
      <c r="A290">
        <v>1690</v>
      </c>
      <c r="B290" t="s">
        <v>915</v>
      </c>
      <c r="C290" t="s">
        <v>916</v>
      </c>
    </row>
    <row r="291" spans="1:3">
      <c r="A291">
        <v>1700</v>
      </c>
      <c r="B291" t="s">
        <v>213</v>
      </c>
      <c r="C291" t="s">
        <v>917</v>
      </c>
    </row>
    <row r="292" spans="1:3">
      <c r="A292">
        <v>1800</v>
      </c>
      <c r="B292" t="s">
        <v>918</v>
      </c>
      <c r="C292" t="s">
        <v>919</v>
      </c>
    </row>
    <row r="293" spans="1:3">
      <c r="A293">
        <v>1810</v>
      </c>
      <c r="B293" t="s">
        <v>920</v>
      </c>
      <c r="C293" t="s">
        <v>921</v>
      </c>
    </row>
    <row r="294" spans="1:3">
      <c r="A294">
        <v>1825</v>
      </c>
      <c r="B294" t="s">
        <v>348</v>
      </c>
      <c r="C294" t="s">
        <v>922</v>
      </c>
    </row>
    <row r="295" spans="1:3">
      <c r="A295">
        <v>1840</v>
      </c>
      <c r="B295" t="s">
        <v>923</v>
      </c>
      <c r="C295">
        <v>1151</v>
      </c>
    </row>
    <row r="296" spans="1:3">
      <c r="A296">
        <v>1850</v>
      </c>
      <c r="B296" t="s">
        <v>924</v>
      </c>
      <c r="C296">
        <v>1165</v>
      </c>
    </row>
    <row r="297" spans="1:3">
      <c r="A297">
        <v>1860</v>
      </c>
      <c r="B297" t="s">
        <v>925</v>
      </c>
      <c r="C297" t="s">
        <v>926</v>
      </c>
    </row>
    <row r="298" spans="1:3">
      <c r="A298">
        <v>1880</v>
      </c>
      <c r="B298" t="s">
        <v>313</v>
      </c>
      <c r="C298" t="s">
        <v>526</v>
      </c>
    </row>
    <row r="299" spans="1:3">
      <c r="A299">
        <v>1890</v>
      </c>
      <c r="B299" t="s">
        <v>927</v>
      </c>
      <c r="C299" t="s">
        <v>928</v>
      </c>
    </row>
    <row r="300" spans="1:3">
      <c r="A300">
        <v>2020</v>
      </c>
      <c r="B300" t="s">
        <v>929</v>
      </c>
      <c r="C300" t="s">
        <v>930</v>
      </c>
    </row>
    <row r="301" spans="1:3">
      <c r="A301">
        <v>2030</v>
      </c>
      <c r="B301" t="s">
        <v>931</v>
      </c>
      <c r="C301" t="s">
        <v>932</v>
      </c>
    </row>
    <row r="302" spans="1:3">
      <c r="A302">
        <v>2040</v>
      </c>
      <c r="B302" t="s">
        <v>933</v>
      </c>
      <c r="C302" t="s">
        <v>934</v>
      </c>
    </row>
    <row r="303" spans="1:3">
      <c r="A303">
        <v>3990</v>
      </c>
      <c r="B303" t="s">
        <v>935</v>
      </c>
      <c r="C303" s="119">
        <v>2025884</v>
      </c>
    </row>
    <row r="304" spans="1:3">
      <c r="A304">
        <v>4990</v>
      </c>
      <c r="B304" t="s">
        <v>936</v>
      </c>
      <c r="C304" t="s">
        <v>937</v>
      </c>
    </row>
    <row r="305" spans="1:3">
      <c r="A305">
        <v>5020</v>
      </c>
      <c r="B305" t="s">
        <v>938</v>
      </c>
      <c r="C305" s="119">
        <v>2148878</v>
      </c>
    </row>
    <row r="306" spans="1:3">
      <c r="A306">
        <v>5050</v>
      </c>
      <c r="B306" t="s">
        <v>939</v>
      </c>
      <c r="C306" t="s">
        <v>940</v>
      </c>
    </row>
    <row r="307" spans="1:3">
      <c r="A307">
        <v>6960</v>
      </c>
      <c r="B307" t="s">
        <v>941</v>
      </c>
      <c r="C307" t="s">
        <v>942</v>
      </c>
    </row>
    <row r="308" spans="1:3">
      <c r="A308">
        <v>6961</v>
      </c>
      <c r="B308" t="s">
        <v>943</v>
      </c>
      <c r="C308" t="s">
        <v>942</v>
      </c>
    </row>
    <row r="309" spans="1:3">
      <c r="A309">
        <v>6970</v>
      </c>
      <c r="B309" t="s">
        <v>944</v>
      </c>
      <c r="C309" t="s">
        <v>830</v>
      </c>
    </row>
    <row r="310" spans="1:3">
      <c r="A310">
        <v>6980</v>
      </c>
      <c r="B310" t="s">
        <v>276</v>
      </c>
      <c r="C310" t="s">
        <v>945</v>
      </c>
    </row>
    <row r="311" spans="1:3">
      <c r="A311">
        <v>6990</v>
      </c>
      <c r="B311" t="s">
        <v>946</v>
      </c>
      <c r="C311" t="s">
        <v>947</v>
      </c>
    </row>
    <row r="312" spans="1:3">
      <c r="A312">
        <v>7010</v>
      </c>
      <c r="B312" t="s">
        <v>948</v>
      </c>
      <c r="C312" t="s">
        <v>949</v>
      </c>
    </row>
    <row r="313" spans="1:3">
      <c r="A313">
        <v>7020</v>
      </c>
      <c r="B313" t="s">
        <v>950</v>
      </c>
      <c r="C313" t="s">
        <v>951</v>
      </c>
    </row>
    <row r="314" spans="1:3">
      <c r="A314">
        <v>7030</v>
      </c>
      <c r="B314" t="s">
        <v>952</v>
      </c>
      <c r="C314" t="s">
        <v>953</v>
      </c>
    </row>
    <row r="315" spans="1:3">
      <c r="A315">
        <v>7040</v>
      </c>
      <c r="B315" t="s">
        <v>954</v>
      </c>
      <c r="C315" t="s">
        <v>955</v>
      </c>
    </row>
    <row r="316" spans="1:3">
      <c r="A316">
        <v>8005</v>
      </c>
      <c r="B316" t="s">
        <v>199</v>
      </c>
      <c r="C316" t="s">
        <v>956</v>
      </c>
    </row>
    <row r="317" spans="1:3">
      <c r="A317">
        <v>8008</v>
      </c>
      <c r="B317" t="s">
        <v>957</v>
      </c>
      <c r="C317" t="s">
        <v>911</v>
      </c>
    </row>
    <row r="318" spans="1:3">
      <c r="A318">
        <v>8010</v>
      </c>
      <c r="B318" t="s">
        <v>958</v>
      </c>
      <c r="C318" t="s">
        <v>901</v>
      </c>
    </row>
    <row r="319" spans="1:3">
      <c r="A319">
        <v>8020</v>
      </c>
      <c r="B319" t="s">
        <v>959</v>
      </c>
      <c r="C319" t="s">
        <v>909</v>
      </c>
    </row>
    <row r="320" spans="1:3">
      <c r="A320">
        <v>8022</v>
      </c>
      <c r="B320" t="s">
        <v>960</v>
      </c>
      <c r="C320" t="s">
        <v>961</v>
      </c>
    </row>
    <row r="321" spans="1:3">
      <c r="A321">
        <v>8025</v>
      </c>
      <c r="B321" t="s">
        <v>338</v>
      </c>
      <c r="C321" t="s">
        <v>962</v>
      </c>
    </row>
    <row r="322" spans="1:3">
      <c r="A322">
        <v>8030</v>
      </c>
      <c r="B322" t="s">
        <v>963</v>
      </c>
      <c r="C322" t="s">
        <v>964</v>
      </c>
    </row>
    <row r="323" spans="1:3">
      <c r="A323">
        <v>8040</v>
      </c>
      <c r="B323" t="s">
        <v>965</v>
      </c>
      <c r="C323" t="s">
        <v>966</v>
      </c>
    </row>
    <row r="324" spans="1:3">
      <c r="A324">
        <v>8050</v>
      </c>
      <c r="B324" t="s">
        <v>328</v>
      </c>
      <c r="C324" t="s">
        <v>967</v>
      </c>
    </row>
    <row r="325" spans="1:3">
      <c r="A325">
        <v>8060</v>
      </c>
      <c r="B325" t="s">
        <v>968</v>
      </c>
      <c r="C325" t="s">
        <v>969</v>
      </c>
    </row>
    <row r="326" spans="1:3">
      <c r="A326">
        <v>8070</v>
      </c>
      <c r="B326" t="s">
        <v>970</v>
      </c>
      <c r="C326" t="s">
        <v>971</v>
      </c>
    </row>
    <row r="327" spans="1:3">
      <c r="A327">
        <v>8075</v>
      </c>
      <c r="B327" t="s">
        <v>972</v>
      </c>
      <c r="C327" s="119">
        <v>2095581</v>
      </c>
    </row>
    <row r="328" spans="1:3">
      <c r="A328">
        <v>8080</v>
      </c>
      <c r="B328" t="s">
        <v>973</v>
      </c>
      <c r="C328" t="s">
        <v>974</v>
      </c>
    </row>
  </sheetData>
  <sheetProtection algorithmName="SHA-512" hashValue="nDHpdZaeh931Gt10Bjf4Q1+XnR8RoMnLT/SmbSlp2UTvpCD5blPPO03fYaJgN5tFWD4J2xZEd9mRhwpcW7tSwA==" saltValue="qdz0X7FgC/vm1ntRv6PW2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7F96852DA00B498504A1DA5F437095" ma:contentTypeVersion="10" ma:contentTypeDescription="Create a new document." ma:contentTypeScope="" ma:versionID="73816770c4c6737ac04ae20b38985a4f">
  <xsd:schema xmlns:xsd="http://www.w3.org/2001/XMLSchema" xmlns:xs="http://www.w3.org/2001/XMLSchema" xmlns:p="http://schemas.microsoft.com/office/2006/metadata/properties" xmlns:ns2="f5845160-6387-4115-ac44-b2ebe70f2e1c" xmlns:ns3="ed4a2a8d-b2d0-4bf7-91be-b870981496b0" targetNamespace="http://schemas.microsoft.com/office/2006/metadata/properties" ma:root="true" ma:fieldsID="e18e3e4982cc74103f80a3739a40b63f" ns2:_="" ns3:_="">
    <xsd:import namespace="f5845160-6387-4115-ac44-b2ebe70f2e1c"/>
    <xsd:import namespace="ed4a2a8d-b2d0-4bf7-91be-b870981496b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omments"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845160-6387-4115-ac44-b2ebe70f2e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s" ma:index="14" nillable="true" ma:displayName="Comments" ma:format="Dropdown" ma:internalName="Comments">
      <xsd:simpleType>
        <xsd:restriction base="dms:Text">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4a2a8d-b2d0-4bf7-91be-b870981496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f5845160-6387-4115-ac44-b2ebe70f2e1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EAB0D1-A4B6-4056-88C8-6DBD93E29F1B}"/>
</file>

<file path=customXml/itemProps2.xml><?xml version="1.0" encoding="utf-8"?>
<ds:datastoreItem xmlns:ds="http://schemas.openxmlformats.org/officeDocument/2006/customXml" ds:itemID="{4CAB9C0C-D5C9-4796-8588-2A2886C93186}"/>
</file>

<file path=customXml/itemProps3.xml><?xml version="1.0" encoding="utf-8"?>
<ds:datastoreItem xmlns:ds="http://schemas.openxmlformats.org/officeDocument/2006/customXml" ds:itemID="{82710AD6-4E22-4778-8D01-0CC8F70CFC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Gordon</dc:creator>
  <cp:keywords/>
  <dc:description/>
  <cp:lastModifiedBy/>
  <cp:revision/>
  <dcterms:created xsi:type="dcterms:W3CDTF">2011-09-22T16:12:28Z</dcterms:created>
  <dcterms:modified xsi:type="dcterms:W3CDTF">2022-05-03T23:01:54Z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0x010100287F96852DA00B498504A1DA5F437095</vt:lpwstr>
  </property>
</Properties>
</file>